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jeffreylucas/Desktop/66 days/"/>
    </mc:Choice>
  </mc:AlternateContent>
  <xr:revisionPtr revIDLastSave="0" documentId="13_ncr:1_{91AB4400-50BF-3F4E-A4DF-63325F4516BA}" xr6:coauthVersionLast="47" xr6:coauthVersionMax="47" xr10:uidLastSave="{00000000-0000-0000-0000-000000000000}"/>
  <bookViews>
    <workbookView xWindow="7600" yWindow="620" windowWidth="30800" windowHeight="19500" activeTab="1" xr2:uid="{D06B0E46-53DE-45B5-BC09-CC0B9857F595}"/>
  </bookViews>
  <sheets>
    <sheet name="staff" sheetId="1" r:id="rId1"/>
    <sheet name="non-staff" sheetId="2" r:id="rId2"/>
    <sheet name="sales targets" sheetId="3" r:id="rId3"/>
  </sheets>
  <definedNames>
    <definedName name="_xlnm._FilterDatabase" localSheetId="0" hidden="1">staff!$C$1:$C$76</definedName>
    <definedName name="MONTHS" localSheetId="1">'non-staff'!$F$1:$Y$1</definedName>
    <definedName name="MONTHS" localSheetId="2">'sales targets'!$G$1:$Z$1</definedName>
    <definedName name="MONTHS" localSheetId="0">staff!$K$1:$AA$1</definedName>
    <definedName name="ROWS" localSheetId="1">'non-staff'!$C$2:$C$15</definedName>
    <definedName name="ROWS" localSheetId="2">'sales targets'!$E$2:$E$25</definedName>
    <definedName name="ROWS" localSheetId="0">staff!$E$2:$E$59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F12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F10" i="2"/>
  <c r="F11" i="2"/>
  <c r="F74" i="1"/>
  <c r="F73" i="1"/>
  <c r="N13" i="3"/>
  <c r="Z13" i="3"/>
  <c r="N14" i="3"/>
  <c r="Z14" i="3"/>
  <c r="Z16" i="3" s="1"/>
  <c r="N15" i="3"/>
  <c r="Z15" i="3"/>
  <c r="G14" i="3"/>
  <c r="G15" i="3"/>
  <c r="G13" i="3"/>
  <c r="G16" i="3" s="1"/>
  <c r="F20" i="3"/>
  <c r="F21" i="3"/>
  <c r="F19" i="3"/>
  <c r="F66" i="1"/>
  <c r="F65" i="1"/>
  <c r="F62" i="1"/>
  <c r="F61" i="1"/>
  <c r="F59" i="1"/>
  <c r="G58" i="1"/>
  <c r="T58" i="1" s="1"/>
  <c r="G57" i="1"/>
  <c r="V57" i="1" s="1"/>
  <c r="G56" i="1"/>
  <c r="S56" i="1" s="1"/>
  <c r="G55" i="1"/>
  <c r="Z55" i="1" s="1"/>
  <c r="G54" i="1"/>
  <c r="V54" i="1" s="1"/>
  <c r="G53" i="1"/>
  <c r="L53" i="1" s="1"/>
  <c r="G52" i="1"/>
  <c r="X52" i="1" s="1"/>
  <c r="G51" i="1"/>
  <c r="Y51" i="1" s="1"/>
  <c r="G50" i="1"/>
  <c r="T50" i="1" s="1"/>
  <c r="G49" i="1"/>
  <c r="P49" i="1" s="1"/>
  <c r="G48" i="1"/>
  <c r="V48" i="1" s="1"/>
  <c r="G47" i="1"/>
  <c r="T47" i="1" s="1"/>
  <c r="G46" i="1"/>
  <c r="X46" i="1" s="1"/>
  <c r="G45" i="1"/>
  <c r="X45" i="1" s="1"/>
  <c r="G38" i="1"/>
  <c r="T38" i="1" s="1"/>
  <c r="G39" i="1"/>
  <c r="AA39" i="1" s="1"/>
  <c r="G40" i="1"/>
  <c r="Z40" i="1" s="1"/>
  <c r="G41" i="1"/>
  <c r="Z41" i="1" s="1"/>
  <c r="G42" i="1"/>
  <c r="Z42" i="1" s="1"/>
  <c r="G43" i="1"/>
  <c r="I43" i="1" s="1"/>
  <c r="G44" i="1"/>
  <c r="I44" i="1" s="1"/>
  <c r="G27" i="1"/>
  <c r="AA27" i="1" s="1"/>
  <c r="G28" i="1"/>
  <c r="K28" i="1" s="1"/>
  <c r="G29" i="1"/>
  <c r="P29" i="1" s="1"/>
  <c r="G30" i="1"/>
  <c r="J30" i="1" s="1"/>
  <c r="G31" i="1"/>
  <c r="Y31" i="1" s="1"/>
  <c r="G32" i="1"/>
  <c r="N32" i="1" s="1"/>
  <c r="G33" i="1"/>
  <c r="O33" i="1" s="1"/>
  <c r="G34" i="1"/>
  <c r="AA34" i="1" s="1"/>
  <c r="G35" i="1"/>
  <c r="Q35" i="1" s="1"/>
  <c r="G36" i="1"/>
  <c r="Q36" i="1" s="1"/>
  <c r="G37" i="1"/>
  <c r="V37" i="1" s="1"/>
  <c r="G3" i="1"/>
  <c r="AA3" i="1" s="1"/>
  <c r="G4" i="1"/>
  <c r="I4" i="1" s="1"/>
  <c r="G5" i="1"/>
  <c r="R5" i="1" s="1"/>
  <c r="G6" i="1"/>
  <c r="Q6" i="1" s="1"/>
  <c r="G7" i="1"/>
  <c r="O7" i="1" s="1"/>
  <c r="G8" i="1"/>
  <c r="G9" i="1"/>
  <c r="U9" i="1" s="1"/>
  <c r="G10" i="1"/>
  <c r="P10" i="1" s="1"/>
  <c r="G11" i="1"/>
  <c r="K11" i="1" s="1"/>
  <c r="G12" i="1"/>
  <c r="T12" i="1" s="1"/>
  <c r="G13" i="1"/>
  <c r="O13" i="1" s="1"/>
  <c r="G14" i="1"/>
  <c r="J14" i="1" s="1"/>
  <c r="G15" i="1"/>
  <c r="AA15" i="1" s="1"/>
  <c r="G16" i="1"/>
  <c r="P16" i="1" s="1"/>
  <c r="G17" i="1"/>
  <c r="N17" i="1" s="1"/>
  <c r="G18" i="1"/>
  <c r="I18" i="1" s="1"/>
  <c r="G19" i="1"/>
  <c r="P19" i="1" s="1"/>
  <c r="G20" i="1"/>
  <c r="W20" i="1" s="1"/>
  <c r="G21" i="1"/>
  <c r="M21" i="1" s="1"/>
  <c r="G22" i="1"/>
  <c r="V22" i="1" s="1"/>
  <c r="G23" i="1"/>
  <c r="V23" i="1" s="1"/>
  <c r="G24" i="1"/>
  <c r="Q24" i="1" s="1"/>
  <c r="G25" i="1"/>
  <c r="L25" i="1" s="1"/>
  <c r="G26" i="1"/>
  <c r="U26" i="1" s="1"/>
  <c r="G2" i="1"/>
  <c r="T2" i="1" s="1"/>
  <c r="H10" i="3"/>
  <c r="H15" i="3" s="1"/>
  <c r="H9" i="3"/>
  <c r="H14" i="3" s="1"/>
  <c r="H8" i="3"/>
  <c r="H2" i="3" s="1"/>
  <c r="G4" i="3"/>
  <c r="G21" i="3" s="1"/>
  <c r="G3" i="3"/>
  <c r="G20" i="3" s="1"/>
  <c r="G2" i="3"/>
  <c r="I14" i="2"/>
  <c r="M14" i="2"/>
  <c r="N14" i="2"/>
  <c r="Q14" i="2"/>
  <c r="U14" i="2"/>
  <c r="V14" i="2"/>
  <c r="Y1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E14" i="2"/>
  <c r="F14" i="2" s="1"/>
  <c r="F4" i="2"/>
  <c r="E3" i="2"/>
  <c r="F3" i="2" s="1"/>
  <c r="F7" i="2"/>
  <c r="F6" i="2"/>
  <c r="F5" i="2"/>
  <c r="E9" i="2"/>
  <c r="F9" i="2" s="1"/>
  <c r="E2" i="2"/>
  <c r="G2" i="2" s="1"/>
  <c r="E8" i="2"/>
  <c r="G8" i="2" s="1"/>
  <c r="H3" i="3" l="1"/>
  <c r="H20" i="3" s="1"/>
  <c r="I9" i="3"/>
  <c r="N16" i="3"/>
  <c r="F67" i="1"/>
  <c r="G73" i="1"/>
  <c r="G61" i="1"/>
  <c r="G74" i="1"/>
  <c r="F75" i="1"/>
  <c r="D73" i="1" s="1"/>
  <c r="D74" i="1" s="1"/>
  <c r="G65" i="1"/>
  <c r="L8" i="1"/>
  <c r="G62" i="1"/>
  <c r="G63" i="1" s="1"/>
  <c r="G66" i="1"/>
  <c r="F63" i="1"/>
  <c r="G19" i="3"/>
  <c r="G22" i="3" s="1"/>
  <c r="I3" i="3"/>
  <c r="I8" i="3"/>
  <c r="G5" i="3"/>
  <c r="G25" i="3" s="1"/>
  <c r="H13" i="3"/>
  <c r="I10" i="3"/>
  <c r="H4" i="3"/>
  <c r="H21" i="3" s="1"/>
  <c r="X3" i="2"/>
  <c r="H3" i="2"/>
  <c r="S3" i="2"/>
  <c r="K3" i="2"/>
  <c r="R3" i="2"/>
  <c r="J3" i="2"/>
  <c r="X14" i="2"/>
  <c r="P14" i="2"/>
  <c r="H14" i="2"/>
  <c r="Y3" i="2"/>
  <c r="Q3" i="2"/>
  <c r="I3" i="2"/>
  <c r="W14" i="2"/>
  <c r="O14" i="2"/>
  <c r="G14" i="2"/>
  <c r="O3" i="2"/>
  <c r="T14" i="2"/>
  <c r="U3" i="2"/>
  <c r="M3" i="2"/>
  <c r="S14" i="2"/>
  <c r="K14" i="2"/>
  <c r="P3" i="2"/>
  <c r="W3" i="2"/>
  <c r="G3" i="2"/>
  <c r="G15" i="2" s="1"/>
  <c r="V3" i="2"/>
  <c r="N3" i="2"/>
  <c r="L14" i="2"/>
  <c r="T3" i="2"/>
  <c r="L3" i="2"/>
  <c r="R14" i="2"/>
  <c r="J14" i="2"/>
  <c r="G59" i="1"/>
  <c r="O10" i="3"/>
  <c r="N4" i="3"/>
  <c r="N21" i="3" s="1"/>
  <c r="N3" i="3"/>
  <c r="N20" i="3" s="1"/>
  <c r="M3" i="3"/>
  <c r="N2" i="3"/>
  <c r="S8" i="2"/>
  <c r="Q8" i="2"/>
  <c r="P8" i="2"/>
  <c r="R8" i="2"/>
  <c r="N8" i="2"/>
  <c r="T8" i="2"/>
  <c r="O8" i="2"/>
  <c r="T2" i="2"/>
  <c r="S2" i="2"/>
  <c r="R2" i="2"/>
  <c r="Q2" i="2"/>
  <c r="P2" i="2"/>
  <c r="O2" i="2"/>
  <c r="N2" i="2"/>
  <c r="K2" i="2"/>
  <c r="M2" i="2"/>
  <c r="L2" i="2"/>
  <c r="X2" i="2"/>
  <c r="J2" i="2"/>
  <c r="W2" i="2"/>
  <c r="I2" i="2"/>
  <c r="F2" i="2"/>
  <c r="V2" i="2"/>
  <c r="H2" i="2"/>
  <c r="Y2" i="2"/>
  <c r="U2" i="2"/>
  <c r="F8" i="2"/>
  <c r="K8" i="2"/>
  <c r="J8" i="2"/>
  <c r="I8" i="2"/>
  <c r="V8" i="2"/>
  <c r="H8" i="2"/>
  <c r="M8" i="2"/>
  <c r="L8" i="2"/>
  <c r="Y8" i="2"/>
  <c r="X8" i="2"/>
  <c r="E15" i="2"/>
  <c r="W8" i="2"/>
  <c r="U8" i="2"/>
  <c r="U53" i="1"/>
  <c r="O53" i="1"/>
  <c r="S53" i="1"/>
  <c r="P53" i="1"/>
  <c r="N53" i="1"/>
  <c r="M53" i="1"/>
  <c r="AA56" i="1"/>
  <c r="W47" i="1"/>
  <c r="X50" i="1"/>
  <c r="W48" i="1"/>
  <c r="AA53" i="1"/>
  <c r="R47" i="1"/>
  <c r="AA47" i="1"/>
  <c r="X53" i="1"/>
  <c r="Y47" i="1"/>
  <c r="V47" i="1"/>
  <c r="K53" i="1"/>
  <c r="J53" i="1"/>
  <c r="Y53" i="1"/>
  <c r="W53" i="1"/>
  <c r="X47" i="1"/>
  <c r="O15" i="1"/>
  <c r="Q15" i="1"/>
  <c r="U54" i="1"/>
  <c r="N45" i="1"/>
  <c r="S47" i="1"/>
  <c r="AA52" i="1"/>
  <c r="AA46" i="1"/>
  <c r="T52" i="1"/>
  <c r="O55" i="1"/>
  <c r="Z46" i="1"/>
  <c r="W54" i="1"/>
  <c r="W46" i="1"/>
  <c r="V53" i="1"/>
  <c r="AA51" i="1"/>
  <c r="Z48" i="1"/>
  <c r="T46" i="1"/>
  <c r="X56" i="1"/>
  <c r="P15" i="1"/>
  <c r="W56" i="1"/>
  <c r="V56" i="1"/>
  <c r="H37" i="1"/>
  <c r="R56" i="1"/>
  <c r="Q56" i="1"/>
  <c r="P56" i="1"/>
  <c r="V55" i="1"/>
  <c r="P55" i="1"/>
  <c r="X51" i="1"/>
  <c r="Y48" i="1"/>
  <c r="S46" i="1"/>
  <c r="T53" i="1"/>
  <c r="AA57" i="1"/>
  <c r="X48" i="1"/>
  <c r="R46" i="1"/>
  <c r="S49" i="1"/>
  <c r="W45" i="1"/>
  <c r="W52" i="1"/>
  <c r="O49" i="1"/>
  <c r="Y55" i="1"/>
  <c r="AA50" i="1"/>
  <c r="M45" i="1"/>
  <c r="V45" i="1"/>
  <c r="V52" i="1"/>
  <c r="W51" i="1"/>
  <c r="AA58" i="1"/>
  <c r="Z56" i="1"/>
  <c r="X55" i="1"/>
  <c r="Z50" i="1"/>
  <c r="V46" i="1"/>
  <c r="N15" i="1"/>
  <c r="N46" i="1"/>
  <c r="U45" i="1"/>
  <c r="U52" i="1"/>
  <c r="AA49" i="1"/>
  <c r="Z58" i="1"/>
  <c r="Y56" i="1"/>
  <c r="W55" i="1"/>
  <c r="Y50" i="1"/>
  <c r="Z47" i="1"/>
  <c r="U46" i="1"/>
  <c r="N49" i="1"/>
  <c r="Y58" i="1"/>
  <c r="S58" i="1"/>
  <c r="S52" i="1"/>
  <c r="X58" i="1"/>
  <c r="W50" i="1"/>
  <c r="V51" i="1"/>
  <c r="R45" i="1"/>
  <c r="AA54" i="1"/>
  <c r="X49" i="1"/>
  <c r="W58" i="1"/>
  <c r="T55" i="1"/>
  <c r="V50" i="1"/>
  <c r="R52" i="1"/>
  <c r="Z54" i="1"/>
  <c r="W49" i="1"/>
  <c r="U56" i="1"/>
  <c r="U50" i="1"/>
  <c r="S15" i="1"/>
  <c r="R53" i="1"/>
  <c r="L55" i="1"/>
  <c r="P45" i="1"/>
  <c r="Y54" i="1"/>
  <c r="V49" i="1"/>
  <c r="U58" i="1"/>
  <c r="T56" i="1"/>
  <c r="R55" i="1"/>
  <c r="U48" i="1"/>
  <c r="U47" i="1"/>
  <c r="P46" i="1"/>
  <c r="T45" i="1"/>
  <c r="Z49" i="1"/>
  <c r="S45" i="1"/>
  <c r="Y49" i="1"/>
  <c r="U55" i="1"/>
  <c r="M9" i="1"/>
  <c r="R15" i="1"/>
  <c r="Q45" i="1"/>
  <c r="V58" i="1"/>
  <c r="S55" i="1"/>
  <c r="Q46" i="1"/>
  <c r="T15" i="1"/>
  <c r="Q53" i="1"/>
  <c r="O56" i="1"/>
  <c r="O45" i="1"/>
  <c r="X54" i="1"/>
  <c r="U49" i="1"/>
  <c r="Q55" i="1"/>
  <c r="AA48" i="1"/>
  <c r="O46" i="1"/>
  <c r="T49" i="1"/>
  <c r="AA45" i="1"/>
  <c r="Z57" i="1"/>
  <c r="Z45" i="1"/>
  <c r="Z52" i="1"/>
  <c r="R49" i="1"/>
  <c r="Y57" i="1"/>
  <c r="N55" i="1"/>
  <c r="Y45" i="1"/>
  <c r="Y52" i="1"/>
  <c r="Z51" i="1"/>
  <c r="Q49" i="1"/>
  <c r="X57" i="1"/>
  <c r="AA55" i="1"/>
  <c r="M55" i="1"/>
  <c r="Y46" i="1"/>
  <c r="Z53" i="1"/>
  <c r="W57" i="1"/>
  <c r="U15" i="1"/>
  <c r="H15" i="1"/>
  <c r="V15" i="1"/>
  <c r="I15" i="1"/>
  <c r="W15" i="1"/>
  <c r="J15" i="1"/>
  <c r="X15" i="1"/>
  <c r="K15" i="1"/>
  <c r="Y15" i="1"/>
  <c r="L15" i="1"/>
  <c r="Z15" i="1"/>
  <c r="M15" i="1"/>
  <c r="T41" i="1"/>
  <c r="P7" i="1"/>
  <c r="Q7" i="1"/>
  <c r="R7" i="1"/>
  <c r="K12" i="1"/>
  <c r="S7" i="1"/>
  <c r="U7" i="1"/>
  <c r="H7" i="1"/>
  <c r="V7" i="1"/>
  <c r="W7" i="1"/>
  <c r="J7" i="1"/>
  <c r="X7" i="1"/>
  <c r="Y7" i="1"/>
  <c r="L7" i="1"/>
  <c r="Z7" i="1"/>
  <c r="AA7" i="1"/>
  <c r="N7" i="1"/>
  <c r="T7" i="1"/>
  <c r="I7" i="1"/>
  <c r="K7" i="1"/>
  <c r="M7" i="1"/>
  <c r="X11" i="1"/>
  <c r="R41" i="1"/>
  <c r="S41" i="1"/>
  <c r="AA41" i="1"/>
  <c r="L12" i="1"/>
  <c r="M40" i="1"/>
  <c r="N40" i="1"/>
  <c r="O40" i="1"/>
  <c r="P40" i="1"/>
  <c r="Q40" i="1"/>
  <c r="R40" i="1"/>
  <c r="S40" i="1"/>
  <c r="T40" i="1"/>
  <c r="AA40" i="1"/>
  <c r="U40" i="1"/>
  <c r="H40" i="1"/>
  <c r="V40" i="1"/>
  <c r="I40" i="1"/>
  <c r="W40" i="1"/>
  <c r="J40" i="1"/>
  <c r="X40" i="1"/>
  <c r="K40" i="1"/>
  <c r="Y40" i="1"/>
  <c r="L40" i="1"/>
  <c r="X32" i="1"/>
  <c r="N42" i="1"/>
  <c r="M42" i="1"/>
  <c r="O42" i="1"/>
  <c r="V32" i="1"/>
  <c r="P42" i="1"/>
  <c r="T32" i="1"/>
  <c r="M41" i="1"/>
  <c r="Q42" i="1"/>
  <c r="M23" i="1"/>
  <c r="N41" i="1"/>
  <c r="R42" i="1"/>
  <c r="AA32" i="1"/>
  <c r="Y32" i="1"/>
  <c r="W32" i="1"/>
  <c r="W14" i="1"/>
  <c r="O41" i="1"/>
  <c r="T14" i="1"/>
  <c r="P41" i="1"/>
  <c r="T42" i="1"/>
  <c r="Z32" i="1"/>
  <c r="S42" i="1"/>
  <c r="I14" i="1"/>
  <c r="Q41" i="1"/>
  <c r="AA42" i="1"/>
  <c r="U42" i="1"/>
  <c r="H42" i="1"/>
  <c r="V42" i="1"/>
  <c r="I42" i="1"/>
  <c r="W42" i="1"/>
  <c r="J42" i="1"/>
  <c r="X42" i="1"/>
  <c r="K42" i="1"/>
  <c r="Y42" i="1"/>
  <c r="L42" i="1"/>
  <c r="U41" i="1"/>
  <c r="H41" i="1"/>
  <c r="V41" i="1"/>
  <c r="I41" i="1"/>
  <c r="W41" i="1"/>
  <c r="J41" i="1"/>
  <c r="X41" i="1"/>
  <c r="K41" i="1"/>
  <c r="Y41" i="1"/>
  <c r="L41" i="1"/>
  <c r="L20" i="1"/>
  <c r="M20" i="1"/>
  <c r="N20" i="1"/>
  <c r="H36" i="1"/>
  <c r="S32" i="1"/>
  <c r="Z10" i="1"/>
  <c r="O20" i="1"/>
  <c r="H24" i="1"/>
  <c r="X28" i="1"/>
  <c r="Y10" i="1"/>
  <c r="P20" i="1"/>
  <c r="Q20" i="1"/>
  <c r="Y36" i="1"/>
  <c r="AA26" i="1"/>
  <c r="L9" i="1"/>
  <c r="R20" i="1"/>
  <c r="W36" i="1"/>
  <c r="W24" i="1"/>
  <c r="J9" i="1"/>
  <c r="S20" i="1"/>
  <c r="K20" i="1"/>
  <c r="H14" i="1"/>
  <c r="L36" i="1"/>
  <c r="T24" i="1"/>
  <c r="N6" i="1"/>
  <c r="T20" i="1"/>
  <c r="V28" i="1"/>
  <c r="K36" i="1"/>
  <c r="N23" i="1"/>
  <c r="X20" i="1"/>
  <c r="W13" i="1"/>
  <c r="U13" i="1"/>
  <c r="Q19" i="1"/>
  <c r="R19" i="1"/>
  <c r="V36" i="1"/>
  <c r="K32" i="1"/>
  <c r="L24" i="1"/>
  <c r="M17" i="1"/>
  <c r="I13" i="1"/>
  <c r="R9" i="1"/>
  <c r="S19" i="1"/>
  <c r="H16" i="1"/>
  <c r="V18" i="1"/>
  <c r="T18" i="1"/>
  <c r="H13" i="1"/>
  <c r="V24" i="1"/>
  <c r="S18" i="1"/>
  <c r="H12" i="1"/>
  <c r="R18" i="1"/>
  <c r="H11" i="1"/>
  <c r="P24" i="1"/>
  <c r="O18" i="1"/>
  <c r="H9" i="1"/>
  <c r="W17" i="1"/>
  <c r="V17" i="1"/>
  <c r="L13" i="1"/>
  <c r="M24" i="1"/>
  <c r="P36" i="1"/>
  <c r="W30" i="1"/>
  <c r="I24" i="1"/>
  <c r="K17" i="1"/>
  <c r="P12" i="1"/>
  <c r="Q9" i="1"/>
  <c r="T19" i="1"/>
  <c r="Y20" i="1"/>
  <c r="V11" i="1"/>
  <c r="Y13" i="1"/>
  <c r="S11" i="1"/>
  <c r="N39" i="1"/>
  <c r="O24" i="1"/>
  <c r="N24" i="1"/>
  <c r="X10" i="1"/>
  <c r="S9" i="1"/>
  <c r="N36" i="1"/>
  <c r="V30" i="1"/>
  <c r="Q23" i="1"/>
  <c r="J17" i="1"/>
  <c r="O12" i="1"/>
  <c r="P9" i="1"/>
  <c r="Z20" i="1"/>
  <c r="Z13" i="1"/>
  <c r="U11" i="1"/>
  <c r="X13" i="1"/>
  <c r="T17" i="1"/>
  <c r="K13" i="1"/>
  <c r="M36" i="1"/>
  <c r="L29" i="1"/>
  <c r="P23" i="1"/>
  <c r="I17" i="1"/>
  <c r="N12" i="1"/>
  <c r="O9" i="1"/>
  <c r="J20" i="1"/>
  <c r="AA20" i="1"/>
  <c r="U19" i="1"/>
  <c r="H19" i="1"/>
  <c r="V19" i="1"/>
  <c r="I19" i="1"/>
  <c r="W19" i="1"/>
  <c r="J19" i="1"/>
  <c r="X19" i="1"/>
  <c r="K19" i="1"/>
  <c r="Y19" i="1"/>
  <c r="L19" i="1"/>
  <c r="Z19" i="1"/>
  <c r="M19" i="1"/>
  <c r="AA19" i="1"/>
  <c r="N19" i="1"/>
  <c r="U20" i="1"/>
  <c r="O19" i="1"/>
  <c r="H20" i="1"/>
  <c r="V20" i="1"/>
  <c r="I20" i="1"/>
  <c r="W25" i="1"/>
  <c r="Z26" i="1"/>
  <c r="M6" i="1"/>
  <c r="U30" i="1"/>
  <c r="X26" i="1"/>
  <c r="U25" i="1"/>
  <c r="L6" i="1"/>
  <c r="T30" i="1"/>
  <c r="U28" i="1"/>
  <c r="T26" i="1"/>
  <c r="T25" i="1"/>
  <c r="K6" i="1"/>
  <c r="T28" i="1"/>
  <c r="I6" i="1"/>
  <c r="R30" i="1"/>
  <c r="Q25" i="1"/>
  <c r="Q30" i="1"/>
  <c r="O25" i="1"/>
  <c r="M10" i="1"/>
  <c r="P30" i="1"/>
  <c r="P28" i="1"/>
  <c r="P26" i="1"/>
  <c r="K25" i="1"/>
  <c r="L10" i="1"/>
  <c r="Z6" i="1"/>
  <c r="H8" i="1"/>
  <c r="I36" i="1"/>
  <c r="M32" i="1"/>
  <c r="O30" i="1"/>
  <c r="J28" i="1"/>
  <c r="O26" i="1"/>
  <c r="J25" i="1"/>
  <c r="K24" i="1"/>
  <c r="Q18" i="1"/>
  <c r="U14" i="1"/>
  <c r="J13" i="1"/>
  <c r="T11" i="1"/>
  <c r="K10" i="1"/>
  <c r="Y8" i="1"/>
  <c r="Y6" i="1"/>
  <c r="V10" i="1"/>
  <c r="S30" i="1"/>
  <c r="U10" i="1"/>
  <c r="R26" i="1"/>
  <c r="I8" i="1"/>
  <c r="H10" i="1"/>
  <c r="Q28" i="1"/>
  <c r="R35" i="1"/>
  <c r="I25" i="1"/>
  <c r="W6" i="1"/>
  <c r="H30" i="1"/>
  <c r="R37" i="1"/>
  <c r="J32" i="1"/>
  <c r="M30" i="1"/>
  <c r="X27" i="1"/>
  <c r="L26" i="1"/>
  <c r="AA24" i="1"/>
  <c r="AA23" i="1"/>
  <c r="N18" i="1"/>
  <c r="S14" i="1"/>
  <c r="Z12" i="1"/>
  <c r="Q11" i="1"/>
  <c r="AA9" i="1"/>
  <c r="W8" i="1"/>
  <c r="V6" i="1"/>
  <c r="O39" i="1"/>
  <c r="R8" i="1"/>
  <c r="O8" i="1"/>
  <c r="J8" i="1"/>
  <c r="O10" i="1"/>
  <c r="S2" i="1"/>
  <c r="Z27" i="1"/>
  <c r="H28" i="1"/>
  <c r="I37" i="1"/>
  <c r="T33" i="1"/>
  <c r="I32" i="1"/>
  <c r="I30" i="1"/>
  <c r="M27" i="1"/>
  <c r="J26" i="1"/>
  <c r="Z24" i="1"/>
  <c r="U23" i="1"/>
  <c r="AA17" i="1"/>
  <c r="R14" i="1"/>
  <c r="Y12" i="1"/>
  <c r="P11" i="1"/>
  <c r="Z9" i="1"/>
  <c r="V8" i="1"/>
  <c r="T6" i="1"/>
  <c r="P39" i="1"/>
  <c r="V25" i="1"/>
  <c r="K8" i="1"/>
  <c r="S26" i="1"/>
  <c r="S28" i="1"/>
  <c r="Q26" i="1"/>
  <c r="N30" i="1"/>
  <c r="X8" i="1"/>
  <c r="H26" i="1"/>
  <c r="AA36" i="1"/>
  <c r="R33" i="1"/>
  <c r="K31" i="1"/>
  <c r="Q29" i="1"/>
  <c r="L27" i="1"/>
  <c r="Y25" i="1"/>
  <c r="Y24" i="1"/>
  <c r="S23" i="1"/>
  <c r="Y17" i="1"/>
  <c r="P14" i="1"/>
  <c r="S12" i="1"/>
  <c r="J11" i="1"/>
  <c r="X9" i="1"/>
  <c r="U8" i="1"/>
  <c r="P6" i="1"/>
  <c r="Q39" i="1"/>
  <c r="Q8" i="1"/>
  <c r="R25" i="1"/>
  <c r="AA6" i="1"/>
  <c r="H6" i="1"/>
  <c r="M26" i="1"/>
  <c r="J10" i="1"/>
  <c r="H25" i="1"/>
  <c r="Z36" i="1"/>
  <c r="Q33" i="1"/>
  <c r="AA30" i="1"/>
  <c r="O29" i="1"/>
  <c r="K27" i="1"/>
  <c r="X25" i="1"/>
  <c r="X24" i="1"/>
  <c r="R23" i="1"/>
  <c r="X17" i="1"/>
  <c r="O14" i="1"/>
  <c r="Q12" i="1"/>
  <c r="AA10" i="1"/>
  <c r="T9" i="1"/>
  <c r="T8" i="1"/>
  <c r="O6" i="1"/>
  <c r="R39" i="1"/>
  <c r="V38" i="1"/>
  <c r="S39" i="1"/>
  <c r="M38" i="1"/>
  <c r="AA38" i="1"/>
  <c r="AA65" i="1" s="1"/>
  <c r="T39" i="1"/>
  <c r="T65" i="1" s="1"/>
  <c r="K38" i="1"/>
  <c r="Z38" i="1"/>
  <c r="U39" i="1"/>
  <c r="O38" i="1"/>
  <c r="H39" i="1"/>
  <c r="V39" i="1"/>
  <c r="P38" i="1"/>
  <c r="I39" i="1"/>
  <c r="W39" i="1"/>
  <c r="X39" i="1"/>
  <c r="R38" i="1"/>
  <c r="K39" i="1"/>
  <c r="Y39" i="1"/>
  <c r="H38" i="1"/>
  <c r="W38" i="1"/>
  <c r="X38" i="1"/>
  <c r="Y38" i="1"/>
  <c r="L38" i="1"/>
  <c r="N38" i="1"/>
  <c r="J39" i="1"/>
  <c r="S38" i="1"/>
  <c r="S65" i="1" s="1"/>
  <c r="L39" i="1"/>
  <c r="Z39" i="1"/>
  <c r="U38" i="1"/>
  <c r="I38" i="1"/>
  <c r="J38" i="1"/>
  <c r="Q38" i="1"/>
  <c r="M39" i="1"/>
  <c r="U43" i="1"/>
  <c r="V35" i="1"/>
  <c r="Y35" i="1"/>
  <c r="M35" i="1"/>
  <c r="I35" i="1"/>
  <c r="W35" i="1"/>
  <c r="AA35" i="1"/>
  <c r="J35" i="1"/>
  <c r="X35" i="1"/>
  <c r="K35" i="1"/>
  <c r="L35" i="1"/>
  <c r="Z35" i="1"/>
  <c r="H35" i="1"/>
  <c r="O35" i="1"/>
  <c r="T35" i="1"/>
  <c r="U35" i="1"/>
  <c r="X43" i="1"/>
  <c r="J34" i="1"/>
  <c r="J21" i="1"/>
  <c r="J4" i="1"/>
  <c r="W44" i="1"/>
  <c r="L43" i="1"/>
  <c r="H31" i="1"/>
  <c r="V44" i="1"/>
  <c r="S33" i="1"/>
  <c r="K43" i="1"/>
  <c r="R3" i="1"/>
  <c r="U3" i="1"/>
  <c r="I3" i="1"/>
  <c r="J3" i="1"/>
  <c r="S3" i="1"/>
  <c r="W3" i="1"/>
  <c r="T3" i="1"/>
  <c r="H3" i="1"/>
  <c r="V3" i="1"/>
  <c r="K3" i="1"/>
  <c r="Y3" i="1"/>
  <c r="L3" i="1"/>
  <c r="Z3" i="1"/>
  <c r="P3" i="1"/>
  <c r="Q3" i="1"/>
  <c r="P35" i="1"/>
  <c r="N35" i="1"/>
  <c r="U44" i="1"/>
  <c r="X3" i="1"/>
  <c r="H43" i="1"/>
  <c r="S44" i="1"/>
  <c r="AA31" i="1"/>
  <c r="W22" i="1"/>
  <c r="Y16" i="1"/>
  <c r="O3" i="1"/>
  <c r="H29" i="1"/>
  <c r="J44" i="1"/>
  <c r="Z29" i="1"/>
  <c r="N3" i="1"/>
  <c r="M4" i="1"/>
  <c r="AA4" i="1"/>
  <c r="N4" i="1"/>
  <c r="O4" i="1"/>
  <c r="P4" i="1"/>
  <c r="H4" i="1"/>
  <c r="Q4" i="1"/>
  <c r="R4" i="1"/>
  <c r="T4" i="1"/>
  <c r="U4" i="1"/>
  <c r="K4" i="1"/>
  <c r="Y4" i="1"/>
  <c r="L4" i="1"/>
  <c r="Z4" i="1"/>
  <c r="O43" i="1"/>
  <c r="P43" i="1"/>
  <c r="T43" i="1"/>
  <c r="Q43" i="1"/>
  <c r="R43" i="1"/>
  <c r="S43" i="1"/>
  <c r="V43" i="1"/>
  <c r="M43" i="1"/>
  <c r="AA43" i="1"/>
  <c r="N43" i="1"/>
  <c r="R21" i="1"/>
  <c r="U21" i="1"/>
  <c r="W21" i="1"/>
  <c r="S21" i="1"/>
  <c r="T21" i="1"/>
  <c r="H21" i="1"/>
  <c r="I21" i="1"/>
  <c r="V21" i="1"/>
  <c r="K21" i="1"/>
  <c r="Y21" i="1"/>
  <c r="L21" i="1"/>
  <c r="Z21" i="1"/>
  <c r="P21" i="1"/>
  <c r="Q21" i="1"/>
  <c r="O34" i="1"/>
  <c r="Z43" i="1"/>
  <c r="X21" i="1"/>
  <c r="X4" i="1"/>
  <c r="N34" i="1"/>
  <c r="Y43" i="1"/>
  <c r="O21" i="1"/>
  <c r="W4" i="1"/>
  <c r="S31" i="1"/>
  <c r="T31" i="1"/>
  <c r="U31" i="1"/>
  <c r="V31" i="1"/>
  <c r="J31" i="1"/>
  <c r="X31" i="1"/>
  <c r="I31" i="1"/>
  <c r="W31" i="1"/>
  <c r="L31" i="1"/>
  <c r="Z31" i="1"/>
  <c r="Q31" i="1"/>
  <c r="R31" i="1"/>
  <c r="M34" i="1"/>
  <c r="N21" i="1"/>
  <c r="V4" i="1"/>
  <c r="L34" i="1"/>
  <c r="W43" i="1"/>
  <c r="S4" i="1"/>
  <c r="M22" i="1"/>
  <c r="AA22" i="1"/>
  <c r="H22" i="1"/>
  <c r="N22" i="1"/>
  <c r="O22" i="1"/>
  <c r="P22" i="1"/>
  <c r="R22" i="1"/>
  <c r="Q22" i="1"/>
  <c r="T22" i="1"/>
  <c r="U22" i="1"/>
  <c r="K22" i="1"/>
  <c r="Y22" i="1"/>
  <c r="L22" i="1"/>
  <c r="Z22" i="1"/>
  <c r="S16" i="1"/>
  <c r="V16" i="1"/>
  <c r="X16" i="1"/>
  <c r="T16" i="1"/>
  <c r="U16" i="1"/>
  <c r="J16" i="1"/>
  <c r="I16" i="1"/>
  <c r="W16" i="1"/>
  <c r="L16" i="1"/>
  <c r="Z16" i="1"/>
  <c r="M16" i="1"/>
  <c r="AA16" i="1"/>
  <c r="Q16" i="1"/>
  <c r="R16" i="1"/>
  <c r="X44" i="1"/>
  <c r="J43" i="1"/>
  <c r="X22" i="1"/>
  <c r="W37" i="1"/>
  <c r="P31" i="1"/>
  <c r="S22" i="1"/>
  <c r="O16" i="1"/>
  <c r="M3" i="1"/>
  <c r="V5" i="1"/>
  <c r="AA5" i="1"/>
  <c r="I5" i="1"/>
  <c r="W5" i="1"/>
  <c r="M5" i="1"/>
  <c r="N5" i="1"/>
  <c r="J5" i="1"/>
  <c r="X5" i="1"/>
  <c r="K5" i="1"/>
  <c r="Y5" i="1"/>
  <c r="L5" i="1"/>
  <c r="Z5" i="1"/>
  <c r="H5" i="1"/>
  <c r="O5" i="1"/>
  <c r="P5" i="1"/>
  <c r="T5" i="1"/>
  <c r="U5" i="1"/>
  <c r="P27" i="1"/>
  <c r="Q27" i="1"/>
  <c r="R27" i="1"/>
  <c r="S27" i="1"/>
  <c r="U27" i="1"/>
  <c r="T27" i="1"/>
  <c r="I27" i="1"/>
  <c r="W27" i="1"/>
  <c r="J27" i="1"/>
  <c r="N27" i="1"/>
  <c r="O27" i="1"/>
  <c r="H27" i="1"/>
  <c r="O31" i="1"/>
  <c r="Y27" i="1"/>
  <c r="J22" i="1"/>
  <c r="N16" i="1"/>
  <c r="S5" i="1"/>
  <c r="R34" i="1"/>
  <c r="W34" i="1"/>
  <c r="S34" i="1"/>
  <c r="U34" i="1"/>
  <c r="T34" i="1"/>
  <c r="H34" i="1"/>
  <c r="I34" i="1"/>
  <c r="V34" i="1"/>
  <c r="K34" i="1"/>
  <c r="Y34" i="1"/>
  <c r="P34" i="1"/>
  <c r="Q34" i="1"/>
  <c r="M44" i="1"/>
  <c r="AA44" i="1"/>
  <c r="N44" i="1"/>
  <c r="R44" i="1"/>
  <c r="O44" i="1"/>
  <c r="P44" i="1"/>
  <c r="H44" i="1"/>
  <c r="Q44" i="1"/>
  <c r="T44" i="1"/>
  <c r="K44" i="1"/>
  <c r="Y44" i="1"/>
  <c r="L44" i="1"/>
  <c r="Z44" i="1"/>
  <c r="L37" i="1"/>
  <c r="Z37" i="1"/>
  <c r="M37" i="1"/>
  <c r="AA37" i="1"/>
  <c r="O37" i="1"/>
  <c r="Q37" i="1"/>
  <c r="N37" i="1"/>
  <c r="P37" i="1"/>
  <c r="S37" i="1"/>
  <c r="J37" i="1"/>
  <c r="X37" i="1"/>
  <c r="K37" i="1"/>
  <c r="Y37" i="1"/>
  <c r="U37" i="1"/>
  <c r="Z34" i="1"/>
  <c r="N31" i="1"/>
  <c r="I22" i="1"/>
  <c r="K16" i="1"/>
  <c r="H2" i="1"/>
  <c r="I2" i="1"/>
  <c r="W2" i="1"/>
  <c r="J2" i="1"/>
  <c r="X2" i="1"/>
  <c r="Z2" i="1"/>
  <c r="O2" i="1"/>
  <c r="K2" i="1"/>
  <c r="Y2" i="1"/>
  <c r="L2" i="1"/>
  <c r="N2" i="1"/>
  <c r="M2" i="1"/>
  <c r="AA2" i="1"/>
  <c r="P2" i="1"/>
  <c r="Q2" i="1"/>
  <c r="U2" i="1"/>
  <c r="V2" i="1"/>
  <c r="I33" i="1"/>
  <c r="W33" i="1"/>
  <c r="L33" i="1"/>
  <c r="J33" i="1"/>
  <c r="X33" i="1"/>
  <c r="H33" i="1"/>
  <c r="N33" i="1"/>
  <c r="K33" i="1"/>
  <c r="Y33" i="1"/>
  <c r="Z33" i="1"/>
  <c r="M33" i="1"/>
  <c r="AA33" i="1"/>
  <c r="P33" i="1"/>
  <c r="U33" i="1"/>
  <c r="V33" i="1"/>
  <c r="T29" i="1"/>
  <c r="W29" i="1"/>
  <c r="K29" i="1"/>
  <c r="U29" i="1"/>
  <c r="V29" i="1"/>
  <c r="I29" i="1"/>
  <c r="Y29" i="1"/>
  <c r="J29" i="1"/>
  <c r="X29" i="1"/>
  <c r="M29" i="1"/>
  <c r="AA29" i="1"/>
  <c r="R29" i="1"/>
  <c r="S29" i="1"/>
  <c r="T37" i="1"/>
  <c r="S35" i="1"/>
  <c r="X34" i="1"/>
  <c r="M31" i="1"/>
  <c r="N29" i="1"/>
  <c r="V27" i="1"/>
  <c r="AA21" i="1"/>
  <c r="Q5" i="1"/>
  <c r="R2" i="1"/>
  <c r="N13" i="1"/>
  <c r="O36" i="1"/>
  <c r="L32" i="1"/>
  <c r="W28" i="1"/>
  <c r="I28" i="1"/>
  <c r="T23" i="1"/>
  <c r="U18" i="1"/>
  <c r="Z17" i="1"/>
  <c r="L17" i="1"/>
  <c r="V14" i="1"/>
  <c r="AA13" i="1"/>
  <c r="M13" i="1"/>
  <c r="R12" i="1"/>
  <c r="W11" i="1"/>
  <c r="I11" i="1"/>
  <c r="N10" i="1"/>
  <c r="X36" i="1"/>
  <c r="J36" i="1"/>
  <c r="U32" i="1"/>
  <c r="R28" i="1"/>
  <c r="N26" i="1"/>
  <c r="S25" i="1"/>
  <c r="J24" i="1"/>
  <c r="O23" i="1"/>
  <c r="P18" i="1"/>
  <c r="U17" i="1"/>
  <c r="Q14" i="1"/>
  <c r="V13" i="1"/>
  <c r="AA12" i="1"/>
  <c r="M12" i="1"/>
  <c r="R11" i="1"/>
  <c r="W10" i="1"/>
  <c r="I10" i="1"/>
  <c r="N9" i="1"/>
  <c r="S8" i="1"/>
  <c r="X6" i="1"/>
  <c r="J6" i="1"/>
  <c r="H23" i="1"/>
  <c r="U36" i="1"/>
  <c r="R32" i="1"/>
  <c r="O28" i="1"/>
  <c r="Y26" i="1"/>
  <c r="K26" i="1"/>
  <c r="P25" i="1"/>
  <c r="U24" i="1"/>
  <c r="Z23" i="1"/>
  <c r="L23" i="1"/>
  <c r="AA18" i="1"/>
  <c r="M18" i="1"/>
  <c r="R17" i="1"/>
  <c r="N14" i="1"/>
  <c r="S13" i="1"/>
  <c r="X12" i="1"/>
  <c r="J12" i="1"/>
  <c r="O11" i="1"/>
  <c r="T10" i="1"/>
  <c r="Y9" i="1"/>
  <c r="K9" i="1"/>
  <c r="P8" i="1"/>
  <c r="U6" i="1"/>
  <c r="S17" i="1"/>
  <c r="T13" i="1"/>
  <c r="T36" i="1"/>
  <c r="Q32" i="1"/>
  <c r="N28" i="1"/>
  <c r="Y23" i="1"/>
  <c r="Z18" i="1"/>
  <c r="Q17" i="1"/>
  <c r="AA14" i="1"/>
  <c r="M14" i="1"/>
  <c r="R13" i="1"/>
  <c r="N11" i="1"/>
  <c r="S10" i="1"/>
  <c r="S36" i="1"/>
  <c r="P32" i="1"/>
  <c r="Z30" i="1"/>
  <c r="L30" i="1"/>
  <c r="AA28" i="1"/>
  <c r="M28" i="1"/>
  <c r="W26" i="1"/>
  <c r="I26" i="1"/>
  <c r="N25" i="1"/>
  <c r="S24" i="1"/>
  <c r="X23" i="1"/>
  <c r="J23" i="1"/>
  <c r="Y18" i="1"/>
  <c r="K18" i="1"/>
  <c r="P17" i="1"/>
  <c r="Z14" i="1"/>
  <c r="L14" i="1"/>
  <c r="Q13" i="1"/>
  <c r="V12" i="1"/>
  <c r="AA11" i="1"/>
  <c r="M11" i="1"/>
  <c r="R10" i="1"/>
  <c r="W9" i="1"/>
  <c r="I9" i="1"/>
  <c r="N8" i="1"/>
  <c r="S6" i="1"/>
  <c r="K23" i="1"/>
  <c r="L18" i="1"/>
  <c r="W12" i="1"/>
  <c r="H18" i="1"/>
  <c r="R36" i="1"/>
  <c r="O32" i="1"/>
  <c r="Y30" i="1"/>
  <c r="K30" i="1"/>
  <c r="Z28" i="1"/>
  <c r="L28" i="1"/>
  <c r="V26" i="1"/>
  <c r="AA25" i="1"/>
  <c r="M25" i="1"/>
  <c r="R24" i="1"/>
  <c r="W23" i="1"/>
  <c r="I23" i="1"/>
  <c r="X18" i="1"/>
  <c r="J18" i="1"/>
  <c r="O17" i="1"/>
  <c r="Y14" i="1"/>
  <c r="K14" i="1"/>
  <c r="P13" i="1"/>
  <c r="U12" i="1"/>
  <c r="Z11" i="1"/>
  <c r="L11" i="1"/>
  <c r="Q10" i="1"/>
  <c r="V9" i="1"/>
  <c r="AA8" i="1"/>
  <c r="M8" i="1"/>
  <c r="R6" i="1"/>
  <c r="I12" i="1"/>
  <c r="H32" i="1"/>
  <c r="H17" i="1"/>
  <c r="X30" i="1"/>
  <c r="Y28" i="1"/>
  <c r="Z25" i="1"/>
  <c r="W18" i="1"/>
  <c r="X14" i="1"/>
  <c r="Y11" i="1"/>
  <c r="Z8" i="1"/>
  <c r="J9" i="3" l="1"/>
  <c r="I14" i="3"/>
  <c r="I20" i="3" s="1"/>
  <c r="G75" i="1"/>
  <c r="F69" i="1"/>
  <c r="V65" i="1"/>
  <c r="Z65" i="1"/>
  <c r="N65" i="1"/>
  <c r="T66" i="1"/>
  <c r="T67" i="1" s="1"/>
  <c r="AA66" i="1"/>
  <c r="AA67" i="1" s="1"/>
  <c r="L65" i="1"/>
  <c r="P65" i="1"/>
  <c r="M66" i="1"/>
  <c r="Y65" i="1"/>
  <c r="Q66" i="1"/>
  <c r="O66" i="1"/>
  <c r="R66" i="1"/>
  <c r="U66" i="1"/>
  <c r="Z66" i="1"/>
  <c r="Z67" i="1" s="1"/>
  <c r="X65" i="1"/>
  <c r="O65" i="1"/>
  <c r="V66" i="1"/>
  <c r="V67" i="1" s="1"/>
  <c r="L66" i="1"/>
  <c r="W65" i="1"/>
  <c r="Z61" i="1"/>
  <c r="Z73" i="1"/>
  <c r="AA61" i="1"/>
  <c r="AA73" i="1"/>
  <c r="AA62" i="1"/>
  <c r="AA74" i="1"/>
  <c r="H74" i="1"/>
  <c r="H62" i="1"/>
  <c r="N66" i="1"/>
  <c r="N67" i="1" s="1"/>
  <c r="Q73" i="1"/>
  <c r="Q61" i="1"/>
  <c r="W61" i="1"/>
  <c r="W73" i="1"/>
  <c r="H66" i="1"/>
  <c r="L62" i="1"/>
  <c r="L74" i="1"/>
  <c r="U61" i="1"/>
  <c r="U73" i="1"/>
  <c r="V61" i="1"/>
  <c r="V73" i="1"/>
  <c r="Y61" i="1"/>
  <c r="Y73" i="1"/>
  <c r="L61" i="1"/>
  <c r="L73" i="1"/>
  <c r="Y62" i="1"/>
  <c r="Y74" i="1"/>
  <c r="T61" i="1"/>
  <c r="T73" i="1"/>
  <c r="I66" i="1"/>
  <c r="H61" i="1"/>
  <c r="H73" i="1"/>
  <c r="G67" i="1"/>
  <c r="G69" i="1" s="1"/>
  <c r="G71" i="1" s="1"/>
  <c r="X61" i="1"/>
  <c r="X73" i="1"/>
  <c r="R62" i="1"/>
  <c r="R74" i="1"/>
  <c r="Z62" i="1"/>
  <c r="Z74" i="1"/>
  <c r="J65" i="1"/>
  <c r="H65" i="1"/>
  <c r="S62" i="1"/>
  <c r="S74" i="1"/>
  <c r="M62" i="1"/>
  <c r="M74" i="1"/>
  <c r="N61" i="1"/>
  <c r="N73" i="1"/>
  <c r="K62" i="1"/>
  <c r="K74" i="1"/>
  <c r="Q65" i="1"/>
  <c r="K66" i="1"/>
  <c r="P61" i="1"/>
  <c r="P73" i="1"/>
  <c r="S73" i="1"/>
  <c r="S61" i="1"/>
  <c r="V74" i="1"/>
  <c r="V62" i="1"/>
  <c r="X62" i="1"/>
  <c r="X74" i="1"/>
  <c r="X66" i="1"/>
  <c r="X67" i="1" s="1"/>
  <c r="T59" i="1"/>
  <c r="T62" i="1"/>
  <c r="I65" i="1"/>
  <c r="I67" i="1" s="1"/>
  <c r="K65" i="1"/>
  <c r="Y66" i="1"/>
  <c r="J74" i="1"/>
  <c r="J62" i="1"/>
  <c r="J66" i="1"/>
  <c r="U65" i="1"/>
  <c r="U67" i="1" s="1"/>
  <c r="J61" i="1"/>
  <c r="J73" i="1"/>
  <c r="J75" i="1" s="1"/>
  <c r="I61" i="1"/>
  <c r="I73" i="1"/>
  <c r="N62" i="1"/>
  <c r="N74" i="1"/>
  <c r="O62" i="1"/>
  <c r="O74" i="1"/>
  <c r="U74" i="1"/>
  <c r="U62" i="1"/>
  <c r="Q62" i="1"/>
  <c r="Q74" i="1"/>
  <c r="W62" i="1"/>
  <c r="W74" i="1"/>
  <c r="S66" i="1"/>
  <c r="S67" i="1" s="1"/>
  <c r="W66" i="1"/>
  <c r="W67" i="1" s="1"/>
  <c r="R65" i="1"/>
  <c r="O61" i="1"/>
  <c r="O73" i="1"/>
  <c r="T74" i="1"/>
  <c r="M61" i="1"/>
  <c r="M73" i="1"/>
  <c r="P62" i="1"/>
  <c r="P74" i="1"/>
  <c r="I59" i="1"/>
  <c r="I62" i="1"/>
  <c r="I74" i="1"/>
  <c r="P66" i="1"/>
  <c r="M65" i="1"/>
  <c r="K61" i="1"/>
  <c r="K73" i="1"/>
  <c r="R73" i="1"/>
  <c r="R61" i="1"/>
  <c r="C66" i="1"/>
  <c r="C65" i="1"/>
  <c r="C62" i="1"/>
  <c r="F71" i="1"/>
  <c r="C61" i="1"/>
  <c r="H19" i="3"/>
  <c r="H22" i="3" s="1"/>
  <c r="H16" i="3"/>
  <c r="I2" i="3"/>
  <c r="I13" i="3"/>
  <c r="J8" i="3"/>
  <c r="H5" i="3"/>
  <c r="H25" i="3" s="1"/>
  <c r="O9" i="3"/>
  <c r="M14" i="3"/>
  <c r="P9" i="3"/>
  <c r="I15" i="3"/>
  <c r="I4" i="3"/>
  <c r="I21" i="3" s="1"/>
  <c r="J10" i="3"/>
  <c r="M20" i="3"/>
  <c r="O15" i="3"/>
  <c r="N19" i="3"/>
  <c r="N22" i="3" s="1"/>
  <c r="N5" i="3"/>
  <c r="N25" i="3" s="1"/>
  <c r="G23" i="3"/>
  <c r="O15" i="2"/>
  <c r="Q15" i="2"/>
  <c r="N59" i="1"/>
  <c r="W59" i="1"/>
  <c r="H59" i="1"/>
  <c r="Y59" i="1"/>
  <c r="U59" i="1"/>
  <c r="O59" i="1"/>
  <c r="L59" i="1"/>
  <c r="K59" i="1"/>
  <c r="Q59" i="1"/>
  <c r="R59" i="1"/>
  <c r="P59" i="1"/>
  <c r="Z59" i="1"/>
  <c r="S59" i="1"/>
  <c r="AA59" i="1"/>
  <c r="V59" i="1"/>
  <c r="X59" i="1"/>
  <c r="M59" i="1"/>
  <c r="J59" i="1"/>
  <c r="O4" i="3"/>
  <c r="O21" i="3" s="1"/>
  <c r="P15" i="2"/>
  <c r="S15" i="2"/>
  <c r="X15" i="2"/>
  <c r="R15" i="2"/>
  <c r="L15" i="2"/>
  <c r="T15" i="2"/>
  <c r="U15" i="2"/>
  <c r="N15" i="2"/>
  <c r="M15" i="2"/>
  <c r="K15" i="2"/>
  <c r="W15" i="2"/>
  <c r="Y15" i="2"/>
  <c r="V15" i="2"/>
  <c r="I15" i="2"/>
  <c r="J15" i="2"/>
  <c r="H15" i="2"/>
  <c r="F15" i="2"/>
  <c r="K9" i="3" l="1"/>
  <c r="J3" i="3"/>
  <c r="J14" i="3"/>
  <c r="I16" i="3"/>
  <c r="H63" i="1"/>
  <c r="O67" i="1"/>
  <c r="J63" i="1"/>
  <c r="O75" i="1"/>
  <c r="I75" i="1"/>
  <c r="O63" i="1"/>
  <c r="O69" i="1" s="1"/>
  <c r="O71" i="1" s="1"/>
  <c r="Q75" i="1"/>
  <c r="Y67" i="1"/>
  <c r="L67" i="1"/>
  <c r="R67" i="1"/>
  <c r="S63" i="1"/>
  <c r="Y75" i="1"/>
  <c r="V63" i="1"/>
  <c r="V69" i="1" s="1"/>
  <c r="V71" i="1" s="1"/>
  <c r="H67" i="1"/>
  <c r="M63" i="1"/>
  <c r="M67" i="1"/>
  <c r="N75" i="1"/>
  <c r="J67" i="1"/>
  <c r="J69" i="1" s="1"/>
  <c r="J71" i="1" s="1"/>
  <c r="T75" i="1"/>
  <c r="U63" i="1"/>
  <c r="U69" i="1" s="1"/>
  <c r="U71" i="1" s="1"/>
  <c r="P67" i="1"/>
  <c r="Q67" i="1"/>
  <c r="K67" i="1"/>
  <c r="P63" i="1"/>
  <c r="H75" i="1"/>
  <c r="V75" i="1"/>
  <c r="M75" i="1"/>
  <c r="X63" i="1"/>
  <c r="X69" i="1" s="1"/>
  <c r="X71" i="1" s="1"/>
  <c r="AA75" i="1"/>
  <c r="I63" i="1"/>
  <c r="I69" i="1" s="1"/>
  <c r="I71" i="1" s="1"/>
  <c r="N63" i="1"/>
  <c r="N69" i="1" s="1"/>
  <c r="N71" i="1" s="1"/>
  <c r="L75" i="1"/>
  <c r="W75" i="1"/>
  <c r="AA63" i="1"/>
  <c r="AA69" i="1" s="1"/>
  <c r="AA71" i="1" s="1"/>
  <c r="S69" i="1"/>
  <c r="S71" i="1" s="1"/>
  <c r="L63" i="1"/>
  <c r="L69" i="1" s="1"/>
  <c r="L71" i="1" s="1"/>
  <c r="W63" i="1"/>
  <c r="Z75" i="1"/>
  <c r="T63" i="1"/>
  <c r="T69" i="1" s="1"/>
  <c r="T71" i="1" s="1"/>
  <c r="X75" i="1"/>
  <c r="R63" i="1"/>
  <c r="K75" i="1"/>
  <c r="U75" i="1"/>
  <c r="S75" i="1"/>
  <c r="Z63" i="1"/>
  <c r="Z69" i="1" s="1"/>
  <c r="Z71" i="1" s="1"/>
  <c r="R75" i="1"/>
  <c r="K63" i="1"/>
  <c r="P75" i="1"/>
  <c r="Y63" i="1"/>
  <c r="Q63" i="1"/>
  <c r="J2" i="3"/>
  <c r="J13" i="3"/>
  <c r="J16" i="3" s="1"/>
  <c r="K8" i="3"/>
  <c r="J4" i="3"/>
  <c r="J15" i="3"/>
  <c r="K10" i="3"/>
  <c r="Q9" i="3"/>
  <c r="O14" i="3"/>
  <c r="O3" i="3"/>
  <c r="I19" i="3"/>
  <c r="I22" i="3" s="1"/>
  <c r="I5" i="3"/>
  <c r="I25" i="3" s="1"/>
  <c r="N23" i="3"/>
  <c r="P14" i="3"/>
  <c r="P3" i="3"/>
  <c r="P20" i="3" s="1"/>
  <c r="H23" i="3"/>
  <c r="J20" i="3" l="1"/>
  <c r="K3" i="3"/>
  <c r="L9" i="3"/>
  <c r="K14" i="3"/>
  <c r="H69" i="1"/>
  <c r="H71" i="1" s="1"/>
  <c r="Y69" i="1"/>
  <c r="Y71" i="1" s="1"/>
  <c r="Q69" i="1"/>
  <c r="M69" i="1"/>
  <c r="M71" i="1" s="1"/>
  <c r="R69" i="1"/>
  <c r="R71" i="1" s="1"/>
  <c r="P69" i="1"/>
  <c r="P71" i="1" s="1"/>
  <c r="W69" i="1"/>
  <c r="W71" i="1" s="1"/>
  <c r="K69" i="1"/>
  <c r="K71" i="1" s="1"/>
  <c r="Q71" i="1"/>
  <c r="R9" i="3"/>
  <c r="Q14" i="3"/>
  <c r="Q3" i="3"/>
  <c r="L10" i="3"/>
  <c r="K4" i="3"/>
  <c r="K21" i="3" s="1"/>
  <c r="K15" i="3"/>
  <c r="J21" i="3"/>
  <c r="L8" i="3"/>
  <c r="K2" i="3"/>
  <c r="K13" i="3"/>
  <c r="K16" i="3" s="1"/>
  <c r="I23" i="3"/>
  <c r="O20" i="3"/>
  <c r="J19" i="3"/>
  <c r="J22" i="3" s="1"/>
  <c r="J5" i="3"/>
  <c r="J25" i="3" s="1"/>
  <c r="Z4" i="3"/>
  <c r="Z21" i="3" s="1"/>
  <c r="L14" i="3" l="1"/>
  <c r="L3" i="3"/>
  <c r="L20" i="3" s="1"/>
  <c r="K20" i="3"/>
  <c r="Q20" i="3"/>
  <c r="J23" i="3"/>
  <c r="L2" i="3"/>
  <c r="L13" i="3"/>
  <c r="L16" i="3" s="1"/>
  <c r="L4" i="3"/>
  <c r="L15" i="3"/>
  <c r="K19" i="3"/>
  <c r="K22" i="3" s="1"/>
  <c r="K5" i="3"/>
  <c r="K25" i="3" s="1"/>
  <c r="S9" i="3"/>
  <c r="R14" i="3"/>
  <c r="R3" i="3"/>
  <c r="R20" i="3" l="1"/>
  <c r="M4" i="3"/>
  <c r="P10" i="3"/>
  <c r="M15" i="3"/>
  <c r="O8" i="3"/>
  <c r="M13" i="3"/>
  <c r="P8" i="3"/>
  <c r="M2" i="3"/>
  <c r="K23" i="3"/>
  <c r="L21" i="3"/>
  <c r="T9" i="3"/>
  <c r="S14" i="3"/>
  <c r="S3" i="3"/>
  <c r="L19" i="3"/>
  <c r="L22" i="3" s="1"/>
  <c r="L5" i="3"/>
  <c r="L25" i="3" s="1"/>
  <c r="S20" i="3" l="1"/>
  <c r="M16" i="3"/>
  <c r="P13" i="3"/>
  <c r="Q8" i="3"/>
  <c r="P2" i="3"/>
  <c r="L23" i="3"/>
  <c r="O13" i="3"/>
  <c r="O16" i="3" s="1"/>
  <c r="O2" i="3"/>
  <c r="M19" i="3"/>
  <c r="M22" i="3" s="1"/>
  <c r="M5" i="3"/>
  <c r="M25" i="3" s="1"/>
  <c r="U9" i="3"/>
  <c r="T14" i="3"/>
  <c r="T3" i="3"/>
  <c r="P15" i="3"/>
  <c r="Q10" i="3"/>
  <c r="P4" i="3"/>
  <c r="M21" i="3"/>
  <c r="T20" i="3" l="1"/>
  <c r="P16" i="3"/>
  <c r="P21" i="3"/>
  <c r="M23" i="3"/>
  <c r="O19" i="3"/>
  <c r="O22" i="3" s="1"/>
  <c r="O5" i="3"/>
  <c r="O25" i="3" s="1"/>
  <c r="R10" i="3"/>
  <c r="Q15" i="3"/>
  <c r="Q4" i="3"/>
  <c r="Q21" i="3" s="1"/>
  <c r="P5" i="3"/>
  <c r="P25" i="3" s="1"/>
  <c r="P19" i="3"/>
  <c r="P22" i="3" s="1"/>
  <c r="R8" i="3"/>
  <c r="Q13" i="3"/>
  <c r="Q2" i="3"/>
  <c r="V9" i="3"/>
  <c r="U14" i="3"/>
  <c r="U3" i="3"/>
  <c r="Q16" i="3" l="1"/>
  <c r="O23" i="3"/>
  <c r="U20" i="3"/>
  <c r="S8" i="3"/>
  <c r="R13" i="3"/>
  <c r="R2" i="3"/>
  <c r="P23" i="3"/>
  <c r="V14" i="3"/>
  <c r="W9" i="3"/>
  <c r="V3" i="3"/>
  <c r="S10" i="3"/>
  <c r="R15" i="3"/>
  <c r="R4" i="3"/>
  <c r="Q19" i="3"/>
  <c r="Q22" i="3" s="1"/>
  <c r="Q5" i="3"/>
  <c r="Q25" i="3" s="1"/>
  <c r="R16" i="3" l="1"/>
  <c r="R21" i="3"/>
  <c r="V20" i="3"/>
  <c r="W14" i="3"/>
  <c r="W3" i="3"/>
  <c r="W20" i="3" s="1"/>
  <c r="X9" i="3"/>
  <c r="Q23" i="3"/>
  <c r="R19" i="3"/>
  <c r="R22" i="3" s="1"/>
  <c r="R5" i="3"/>
  <c r="R25" i="3" s="1"/>
  <c r="T10" i="3"/>
  <c r="S15" i="3"/>
  <c r="S4" i="3"/>
  <c r="T8" i="3"/>
  <c r="S13" i="3"/>
  <c r="S2" i="3"/>
  <c r="S16" i="3" l="1"/>
  <c r="R23" i="3"/>
  <c r="S19" i="3"/>
  <c r="S5" i="3"/>
  <c r="S25" i="3" s="1"/>
  <c r="U10" i="3"/>
  <c r="T15" i="3"/>
  <c r="T4" i="3"/>
  <c r="T21" i="3" s="1"/>
  <c r="X14" i="3"/>
  <c r="X3" i="3"/>
  <c r="X20" i="3" s="1"/>
  <c r="U8" i="3"/>
  <c r="T13" i="3"/>
  <c r="T2" i="3"/>
  <c r="S21" i="3"/>
  <c r="T16" i="3" l="1"/>
  <c r="Z3" i="3"/>
  <c r="Z20" i="3" s="1"/>
  <c r="Y14" i="3"/>
  <c r="Y3" i="3"/>
  <c r="Y20" i="3" s="1"/>
  <c r="T19" i="3"/>
  <c r="T22" i="3" s="1"/>
  <c r="T5" i="3"/>
  <c r="T25" i="3" s="1"/>
  <c r="V10" i="3"/>
  <c r="U15" i="3"/>
  <c r="U4" i="3"/>
  <c r="V8" i="3"/>
  <c r="U13" i="3"/>
  <c r="U2" i="3"/>
  <c r="S22" i="3"/>
  <c r="S23" i="3" s="1"/>
  <c r="U16" i="3" l="1"/>
  <c r="U21" i="3"/>
  <c r="V15" i="3"/>
  <c r="W10" i="3"/>
  <c r="V4" i="3"/>
  <c r="V21" i="3" s="1"/>
  <c r="T23" i="3"/>
  <c r="U19" i="3"/>
  <c r="U22" i="3" s="1"/>
  <c r="U5" i="3"/>
  <c r="U25" i="3" s="1"/>
  <c r="V13" i="3"/>
  <c r="W8" i="3"/>
  <c r="X8" i="3" s="1"/>
  <c r="V2" i="3"/>
  <c r="V16" i="3" l="1"/>
  <c r="X13" i="3"/>
  <c r="X2" i="3"/>
  <c r="U23" i="3"/>
  <c r="V19" i="3"/>
  <c r="V22" i="3" s="1"/>
  <c r="V5" i="3"/>
  <c r="V25" i="3" s="1"/>
  <c r="W15" i="3"/>
  <c r="W4" i="3"/>
  <c r="X10" i="3"/>
  <c r="W13" i="3"/>
  <c r="W2" i="3"/>
  <c r="W16" i="3" l="1"/>
  <c r="W21" i="3"/>
  <c r="V23" i="3"/>
  <c r="W5" i="3"/>
  <c r="W25" i="3" s="1"/>
  <c r="W19" i="3"/>
  <c r="W22" i="3" s="1"/>
  <c r="W23" i="3" s="1"/>
  <c r="X19" i="3"/>
  <c r="X15" i="3"/>
  <c r="X16" i="3" s="1"/>
  <c r="X4" i="3"/>
  <c r="Z2" i="3"/>
  <c r="Y13" i="3"/>
  <c r="Y2" i="3"/>
  <c r="X21" i="3" l="1"/>
  <c r="Z19" i="3"/>
  <c r="Z22" i="3" s="1"/>
  <c r="Z5" i="3"/>
  <c r="Z25" i="3" s="1"/>
  <c r="X22" i="3"/>
  <c r="Y15" i="3"/>
  <c r="Y16" i="3" s="1"/>
  <c r="Y4" i="3"/>
  <c r="Y21" i="3" s="1"/>
  <c r="X5" i="3"/>
  <c r="X25" i="3" s="1"/>
  <c r="Y19" i="3"/>
  <c r="Y22" i="3" l="1"/>
  <c r="Y5" i="3"/>
  <c r="Y25" i="3" s="1"/>
  <c r="Y23" i="3"/>
  <c r="X23" i="3"/>
  <c r="Z2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Rudich</author>
  </authors>
  <commentList>
    <comment ref="B1" authorId="0" shapeId="0" xr:uid="{0296F1A1-1BF3-436C-800C-0862901E5A62}">
      <text>
        <r>
          <rPr>
            <b/>
            <sz val="9"/>
            <color indexed="81"/>
            <rFont val="Tahoma"/>
            <family val="2"/>
          </rPr>
          <t xml:space="preserve">
use the same definition as in your accounting tool</t>
        </r>
      </text>
    </comment>
    <comment ref="G1" authorId="0" shapeId="0" xr:uid="{5B06DD21-329F-4D59-AF65-2B46911958FA}">
      <text>
        <r>
          <rPr>
            <b/>
            <sz val="9"/>
            <color rgb="FF000000"/>
            <rFont val="Tahoma"/>
            <family val="2"/>
          </rPr>
          <t>Include 20% on costs (NI, Pension etc) for PAYE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Rudich</author>
  </authors>
  <commentList>
    <comment ref="E1" authorId="0" shapeId="0" xr:uid="{4032E5A8-FC8D-4BF8-B15B-CEF99DD94BB3}">
      <text>
        <r>
          <rPr>
            <b/>
            <sz val="9"/>
            <color rgb="FF000000"/>
            <rFont val="Tahoma"/>
            <family val="2"/>
          </rPr>
          <t>20% for VAT; include international payment fees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<sst xmlns="http://schemas.openxmlformats.org/spreadsheetml/2006/main" count="308" uniqueCount="93">
  <si>
    <t>#</t>
  </si>
  <si>
    <t>Role Type (e.g. Consultant, PAYE)</t>
  </si>
  <si>
    <t>Team/ Function</t>
  </si>
  <si>
    <t>Role</t>
  </si>
  <si>
    <t>Admin</t>
  </si>
  <si>
    <t>Compliance</t>
  </si>
  <si>
    <t>Marketing</t>
  </si>
  <si>
    <t>Retail Sales</t>
  </si>
  <si>
    <t>Total Staff Costs</t>
  </si>
  <si>
    <t>Cost Type (e.g. T&amp;E, Marketing, Technology)</t>
  </si>
  <si>
    <t>Cost Description/ Purpose</t>
  </si>
  <si>
    <t>Provider</t>
  </si>
  <si>
    <t>Accountants</t>
  </si>
  <si>
    <t>Events</t>
  </si>
  <si>
    <t>Total non-staff Costs</t>
  </si>
  <si>
    <t>Type</t>
  </si>
  <si>
    <t>Total monthly revenues</t>
  </si>
  <si>
    <t>Owner</t>
  </si>
  <si>
    <t>Operations</t>
  </si>
  <si>
    <t>Management</t>
  </si>
  <si>
    <t>Head of Operations</t>
  </si>
  <si>
    <t>Install</t>
  </si>
  <si>
    <t>Surveyor</t>
  </si>
  <si>
    <t>Health &amp; Safety</t>
  </si>
  <si>
    <t>Fitter - Senior</t>
  </si>
  <si>
    <t>Fitter - Junior</t>
  </si>
  <si>
    <t>Office Assistant</t>
  </si>
  <si>
    <t>Marketing &amp; Sales</t>
  </si>
  <si>
    <t>Sales Manager</t>
  </si>
  <si>
    <t>Marketing Manager</t>
  </si>
  <si>
    <t>Marketing Assistant</t>
  </si>
  <si>
    <t>Scaffolder</t>
  </si>
  <si>
    <t>Scaffolding Manager</t>
  </si>
  <si>
    <t>Warehouse</t>
  </si>
  <si>
    <t>Warehouse Manager</t>
  </si>
  <si>
    <t>Inventory Manager</t>
  </si>
  <si>
    <t>Inventory Clerk</t>
  </si>
  <si>
    <t>Packaging Clerk</t>
  </si>
  <si>
    <t>Parts Clerk</t>
  </si>
  <si>
    <t>Warehouse Assistant</t>
  </si>
  <si>
    <t>Warehouse Admin</t>
  </si>
  <si>
    <t>Grounds Foreman</t>
  </si>
  <si>
    <t>Security</t>
  </si>
  <si>
    <t xml:space="preserve"> </t>
  </si>
  <si>
    <t>Inventory Management System</t>
  </si>
  <si>
    <t>Technology Software</t>
  </si>
  <si>
    <t>Equipment</t>
  </si>
  <si>
    <t xml:space="preserve">Advertising </t>
  </si>
  <si>
    <t>PAYE</t>
  </si>
  <si>
    <t>CONTRACT</t>
  </si>
  <si>
    <t>Finance</t>
  </si>
  <si>
    <t>Contract</t>
  </si>
  <si>
    <t>Bank Charges</t>
  </si>
  <si>
    <t>Warehouse Rent</t>
  </si>
  <si>
    <t>Distribution Software</t>
  </si>
  <si>
    <t>Advisors</t>
  </si>
  <si>
    <t>Lawyers</t>
  </si>
  <si>
    <t>Window accessories</t>
  </si>
  <si>
    <t>Triple glazed windows</t>
  </si>
  <si>
    <t>Double glazed windows</t>
  </si>
  <si>
    <t>SALES VOLUMES - TARGETS</t>
  </si>
  <si>
    <t>Direct/Overhead</t>
  </si>
  <si>
    <t>Overhead</t>
  </si>
  <si>
    <t>Direct</t>
  </si>
  <si>
    <t>PAYE subtotal</t>
  </si>
  <si>
    <t>Contract subtotal</t>
  </si>
  <si>
    <t>Total</t>
  </si>
  <si>
    <t>Cost of Goods</t>
  </si>
  <si>
    <t>Unit cost</t>
  </si>
  <si>
    <t>Gross margin</t>
  </si>
  <si>
    <t>%</t>
  </si>
  <si>
    <t>Office expenses</t>
  </si>
  <si>
    <t>Sales Commission</t>
  </si>
  <si>
    <t>PAYE as % total</t>
  </si>
  <si>
    <t>SV Window accessories</t>
  </si>
  <si>
    <t>SV Triple glazed windows</t>
  </si>
  <si>
    <t>SV Double glazed windows</t>
  </si>
  <si>
    <t>COG Window accessories</t>
  </si>
  <si>
    <t>COG Triple glazed windows</t>
  </si>
  <si>
    <t>COG Double glazed windows</t>
  </si>
  <si>
    <t>GM Window accessories</t>
  </si>
  <si>
    <t>GM Triple glazed windows</t>
  </si>
  <si>
    <t>GM Double glazed windows</t>
  </si>
  <si>
    <t>Total Gross Margin amt</t>
  </si>
  <si>
    <t>Total Gross Margin pct</t>
  </si>
  <si>
    <t>Gross Salary + on costs</t>
  </si>
  <si>
    <t>Gross Annual Salary</t>
  </si>
  <si>
    <t>Gross Annual Cost</t>
  </si>
  <si>
    <t>Average Price Point</t>
  </si>
  <si>
    <t>Professional services</t>
  </si>
  <si>
    <t>Office/warehouse</t>
  </si>
  <si>
    <t>Technology</t>
  </si>
  <si>
    <t>Banking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</si>
</sst>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#,##0_);\(#,##0\);\-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 wrapText="1"/>
    </xf>
    <xf numFmtId="17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165" fontId="0" fillId="0" borderId="0" xfId="1" applyNumberFormat="1" applyFont="1"/>
    <xf numFmtId="165" fontId="3" fillId="0" borderId="2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65" fontId="0" fillId="0" borderId="3" xfId="1" applyNumberFormat="1" applyFont="1" applyBorder="1"/>
    <xf numFmtId="165" fontId="0" fillId="4" borderId="3" xfId="1" applyNumberFormat="1" applyFont="1" applyFill="1" applyBorder="1"/>
    <xf numFmtId="0" fontId="0" fillId="0" borderId="3" xfId="0" applyBorder="1"/>
    <xf numFmtId="165" fontId="0" fillId="4" borderId="5" xfId="1" applyNumberFormat="1" applyFont="1" applyFill="1" applyBorder="1"/>
    <xf numFmtId="165" fontId="3" fillId="0" borderId="4" xfId="1" applyNumberFormat="1" applyFont="1" applyBorder="1"/>
    <xf numFmtId="0" fontId="3" fillId="3" borderId="0" xfId="0" applyFont="1" applyFill="1"/>
    <xf numFmtId="0" fontId="0" fillId="3" borderId="0" xfId="0" applyFill="1"/>
    <xf numFmtId="165" fontId="2" fillId="2" borderId="3" xfId="1" quotePrefix="1" applyNumberFormat="1" applyFont="1" applyFill="1" applyBorder="1" applyAlignment="1">
      <alignment horizontal="center" vertical="center" wrapText="1"/>
    </xf>
    <xf numFmtId="165" fontId="0" fillId="0" borderId="5" xfId="1" applyNumberFormat="1" applyFont="1" applyBorder="1"/>
    <xf numFmtId="165" fontId="0" fillId="0" borderId="6" xfId="1" applyNumberFormat="1" applyFont="1" applyBorder="1"/>
    <xf numFmtId="165" fontId="0" fillId="0" borderId="8" xfId="1" applyNumberFormat="1" applyFont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165" fontId="0" fillId="0" borderId="0" xfId="0" applyNumberFormat="1"/>
    <xf numFmtId="9" fontId="0" fillId="0" borderId="0" xfId="2" applyFont="1"/>
    <xf numFmtId="166" fontId="0" fillId="0" borderId="0" xfId="0" applyNumberFormat="1"/>
    <xf numFmtId="10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166" fontId="3" fillId="0" borderId="9" xfId="0" applyNumberFormat="1" applyFont="1" applyBorder="1"/>
    <xf numFmtId="9" fontId="0" fillId="0" borderId="3" xfId="2" applyFont="1" applyBorder="1"/>
    <xf numFmtId="0" fontId="3" fillId="0" borderId="3" xfId="0" applyFont="1" applyBorder="1"/>
    <xf numFmtId="165" fontId="3" fillId="0" borderId="7" xfId="1" applyNumberFormat="1" applyFont="1" applyBorder="1"/>
    <xf numFmtId="165" fontId="3" fillId="0" borderId="8" xfId="1" applyNumberFormat="1" applyFont="1" applyBorder="1"/>
    <xf numFmtId="9" fontId="3" fillId="0" borderId="3" xfId="2" applyFont="1" applyBorder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3EA6E-860A-4D3F-A00A-C9A9C1A6DE0F}">
  <dimension ref="A1:AA76"/>
  <sheetViews>
    <sheetView showGridLines="0" zoomScaleNormal="100" workbookViewId="0">
      <pane xSplit="5" ySplit="1" topLeftCell="F2" activePane="bottomRight" state="frozen"/>
      <selection pane="topRight" activeCell="E1" sqref="E1"/>
      <selection pane="bottomLeft" activeCell="A2" sqref="A2"/>
      <selection pane="bottomRight" activeCell="E10" sqref="E10"/>
    </sheetView>
  </sheetViews>
  <sheetFormatPr baseColWidth="10" defaultColWidth="8.6640625" defaultRowHeight="15" x14ac:dyDescent="0.2"/>
  <cols>
    <col min="1" max="1" width="4.33203125" style="13" customWidth="1"/>
    <col min="2" max="2" width="12.1640625" style="13" customWidth="1"/>
    <col min="3" max="4" width="21.5" style="13" customWidth="1"/>
    <col min="5" max="5" width="29.6640625" style="13" bestFit="1" customWidth="1"/>
    <col min="6" max="7" width="14.1640625" style="11" customWidth="1"/>
    <col min="8" max="8" width="9.83203125" style="13" bestFit="1" customWidth="1"/>
    <col min="9" max="11" width="9.1640625" style="13" bestFit="1" customWidth="1"/>
    <col min="12" max="12" width="9.1640625" style="11" bestFit="1" customWidth="1"/>
    <col min="13" max="27" width="11.83203125" style="11" bestFit="1" customWidth="1"/>
    <col min="28" max="16384" width="8.6640625" style="13"/>
  </cols>
  <sheetData>
    <row r="1" spans="1:27" s="10" customFormat="1" ht="64" x14ac:dyDescent="0.2">
      <c r="A1" s="8" t="s">
        <v>0</v>
      </c>
      <c r="B1" s="8" t="s">
        <v>1</v>
      </c>
      <c r="C1" s="8" t="s">
        <v>2</v>
      </c>
      <c r="D1" s="8" t="s">
        <v>61</v>
      </c>
      <c r="E1" s="8" t="s">
        <v>3</v>
      </c>
      <c r="F1" s="18" t="s">
        <v>86</v>
      </c>
      <c r="G1" s="18" t="s">
        <v>85</v>
      </c>
      <c r="H1" s="9">
        <v>45931</v>
      </c>
      <c r="I1" s="9">
        <v>45962</v>
      </c>
      <c r="J1" s="9">
        <v>45992</v>
      </c>
      <c r="K1" s="9">
        <v>46023</v>
      </c>
      <c r="L1" s="9">
        <v>46054</v>
      </c>
      <c r="M1" s="9">
        <v>46082</v>
      </c>
      <c r="N1" s="9">
        <v>46113</v>
      </c>
      <c r="O1" s="9">
        <v>46143</v>
      </c>
      <c r="P1" s="9">
        <v>46174</v>
      </c>
      <c r="Q1" s="9">
        <v>46204</v>
      </c>
      <c r="R1" s="9">
        <v>46235</v>
      </c>
      <c r="S1" s="9">
        <v>46266</v>
      </c>
      <c r="T1" s="9">
        <v>46296</v>
      </c>
      <c r="U1" s="9">
        <v>46327</v>
      </c>
      <c r="V1" s="9">
        <v>46357</v>
      </c>
      <c r="W1" s="9">
        <v>46388</v>
      </c>
      <c r="X1" s="9">
        <v>46419</v>
      </c>
      <c r="Y1" s="9">
        <v>46447</v>
      </c>
      <c r="Z1" s="9">
        <v>46478</v>
      </c>
      <c r="AA1" s="9">
        <v>46508</v>
      </c>
    </row>
    <row r="2" spans="1:27" s="11" customFormat="1" x14ac:dyDescent="0.2">
      <c r="B2" s="11" t="s">
        <v>48</v>
      </c>
      <c r="C2" s="11" t="s">
        <v>19</v>
      </c>
      <c r="D2" s="11" t="s">
        <v>62</v>
      </c>
      <c r="E2" s="11" t="s">
        <v>17</v>
      </c>
      <c r="F2" s="11">
        <v>92000</v>
      </c>
      <c r="G2" s="11">
        <f>IF(B2="PAYE",F2*1.2,F2)</f>
        <v>110400</v>
      </c>
      <c r="H2" s="11">
        <f>$G2/12</f>
        <v>9200</v>
      </c>
      <c r="I2" s="11">
        <f t="shared" ref="I2:AA18" si="0">$G2/12</f>
        <v>9200</v>
      </c>
      <c r="J2" s="11">
        <f t="shared" si="0"/>
        <v>9200</v>
      </c>
      <c r="K2" s="11">
        <f t="shared" si="0"/>
        <v>9200</v>
      </c>
      <c r="L2" s="11">
        <f t="shared" si="0"/>
        <v>9200</v>
      </c>
      <c r="M2" s="11">
        <f t="shared" si="0"/>
        <v>9200</v>
      </c>
      <c r="N2" s="11">
        <f t="shared" si="0"/>
        <v>9200</v>
      </c>
      <c r="O2" s="11">
        <f t="shared" si="0"/>
        <v>9200</v>
      </c>
      <c r="P2" s="11">
        <f t="shared" si="0"/>
        <v>9200</v>
      </c>
      <c r="Q2" s="11">
        <f t="shared" si="0"/>
        <v>9200</v>
      </c>
      <c r="R2" s="11">
        <f t="shared" si="0"/>
        <v>9200</v>
      </c>
      <c r="S2" s="11">
        <f t="shared" si="0"/>
        <v>9200</v>
      </c>
      <c r="T2" s="11">
        <f t="shared" si="0"/>
        <v>9200</v>
      </c>
      <c r="U2" s="11">
        <f t="shared" si="0"/>
        <v>9200</v>
      </c>
      <c r="V2" s="11">
        <f t="shared" si="0"/>
        <v>9200</v>
      </c>
      <c r="W2" s="11">
        <f t="shared" si="0"/>
        <v>9200</v>
      </c>
      <c r="X2" s="11">
        <f t="shared" si="0"/>
        <v>9200</v>
      </c>
      <c r="Y2" s="11">
        <f t="shared" si="0"/>
        <v>9200</v>
      </c>
      <c r="Z2" s="11">
        <f t="shared" si="0"/>
        <v>9200</v>
      </c>
      <c r="AA2" s="11">
        <f t="shared" si="0"/>
        <v>9200</v>
      </c>
    </row>
    <row r="3" spans="1:27" s="11" customFormat="1" x14ac:dyDescent="0.2">
      <c r="B3" s="11" t="s">
        <v>48</v>
      </c>
      <c r="C3" s="11" t="s">
        <v>18</v>
      </c>
      <c r="D3" s="11" t="s">
        <v>62</v>
      </c>
      <c r="E3" s="11" t="s">
        <v>20</v>
      </c>
      <c r="F3" s="11">
        <v>60000</v>
      </c>
      <c r="G3" s="11">
        <f t="shared" ref="G3:G58" si="1">IF(B3="PAYE",F3*1.2,F3)</f>
        <v>72000</v>
      </c>
      <c r="H3" s="11">
        <f t="shared" ref="H3:W37" si="2">$G3/12</f>
        <v>6000</v>
      </c>
      <c r="I3" s="11">
        <f t="shared" si="2"/>
        <v>6000</v>
      </c>
      <c r="J3" s="11">
        <f t="shared" si="2"/>
        <v>6000</v>
      </c>
      <c r="K3" s="11">
        <f t="shared" si="2"/>
        <v>6000</v>
      </c>
      <c r="L3" s="11">
        <f t="shared" si="2"/>
        <v>6000</v>
      </c>
      <c r="M3" s="11">
        <f t="shared" si="2"/>
        <v>6000</v>
      </c>
      <c r="N3" s="11">
        <f t="shared" si="2"/>
        <v>6000</v>
      </c>
      <c r="O3" s="11">
        <f t="shared" si="2"/>
        <v>6000</v>
      </c>
      <c r="P3" s="11">
        <f t="shared" si="2"/>
        <v>6000</v>
      </c>
      <c r="Q3" s="11">
        <f t="shared" si="2"/>
        <v>6000</v>
      </c>
      <c r="R3" s="11">
        <f t="shared" si="2"/>
        <v>6000</v>
      </c>
      <c r="S3" s="11">
        <f t="shared" si="2"/>
        <v>6000</v>
      </c>
      <c r="T3" s="11">
        <f t="shared" si="2"/>
        <v>6000</v>
      </c>
      <c r="U3" s="11">
        <f t="shared" si="2"/>
        <v>6000</v>
      </c>
      <c r="V3" s="11">
        <f t="shared" si="2"/>
        <v>6000</v>
      </c>
      <c r="W3" s="11">
        <f t="shared" si="2"/>
        <v>6000</v>
      </c>
      <c r="X3" s="11">
        <f t="shared" si="0"/>
        <v>6000</v>
      </c>
      <c r="Y3" s="11">
        <f t="shared" si="0"/>
        <v>6000</v>
      </c>
      <c r="Z3" s="11">
        <f t="shared" si="0"/>
        <v>6000</v>
      </c>
      <c r="AA3" s="11">
        <f t="shared" si="0"/>
        <v>6000</v>
      </c>
    </row>
    <row r="4" spans="1:27" s="11" customFormat="1" x14ac:dyDescent="0.2">
      <c r="B4" s="11" t="s">
        <v>48</v>
      </c>
      <c r="C4" s="11" t="s">
        <v>5</v>
      </c>
      <c r="D4" s="11" t="s">
        <v>62</v>
      </c>
      <c r="E4" s="11" t="s">
        <v>22</v>
      </c>
      <c r="F4" s="11">
        <v>50000</v>
      </c>
      <c r="G4" s="11">
        <f t="shared" si="1"/>
        <v>60000</v>
      </c>
      <c r="H4" s="11">
        <f t="shared" si="2"/>
        <v>5000</v>
      </c>
      <c r="I4" s="11">
        <f t="shared" si="0"/>
        <v>5000</v>
      </c>
      <c r="J4" s="11">
        <f t="shared" si="0"/>
        <v>5000</v>
      </c>
      <c r="K4" s="11">
        <f t="shared" si="0"/>
        <v>5000</v>
      </c>
      <c r="L4" s="11">
        <f t="shared" si="0"/>
        <v>5000</v>
      </c>
      <c r="M4" s="11">
        <f t="shared" si="0"/>
        <v>5000</v>
      </c>
      <c r="N4" s="11">
        <f t="shared" si="0"/>
        <v>5000</v>
      </c>
      <c r="O4" s="11">
        <f t="shared" si="0"/>
        <v>5000</v>
      </c>
      <c r="P4" s="11">
        <f t="shared" si="0"/>
        <v>5000</v>
      </c>
      <c r="Q4" s="11">
        <f t="shared" si="0"/>
        <v>5000</v>
      </c>
      <c r="R4" s="11">
        <f t="shared" si="0"/>
        <v>5000</v>
      </c>
      <c r="S4" s="11">
        <f t="shared" si="0"/>
        <v>5000</v>
      </c>
      <c r="T4" s="11">
        <f t="shared" si="0"/>
        <v>5000</v>
      </c>
      <c r="U4" s="11">
        <f t="shared" si="0"/>
        <v>5000</v>
      </c>
      <c r="V4" s="11">
        <f t="shared" si="0"/>
        <v>5000</v>
      </c>
      <c r="W4" s="11">
        <f t="shared" si="0"/>
        <v>5000</v>
      </c>
      <c r="X4" s="11">
        <f t="shared" si="0"/>
        <v>5000</v>
      </c>
      <c r="Y4" s="11">
        <f t="shared" si="0"/>
        <v>5000</v>
      </c>
      <c r="Z4" s="11">
        <f t="shared" si="0"/>
        <v>5000</v>
      </c>
      <c r="AA4" s="11">
        <f t="shared" si="0"/>
        <v>5000</v>
      </c>
    </row>
    <row r="5" spans="1:27" s="11" customFormat="1" x14ac:dyDescent="0.2">
      <c r="B5" s="11" t="s">
        <v>48</v>
      </c>
      <c r="C5" s="11" t="s">
        <v>5</v>
      </c>
      <c r="D5" s="11" t="s">
        <v>62</v>
      </c>
      <c r="E5" s="11" t="s">
        <v>22</v>
      </c>
      <c r="F5" s="11">
        <v>50000</v>
      </c>
      <c r="G5" s="11">
        <f t="shared" si="1"/>
        <v>60000</v>
      </c>
      <c r="H5" s="11">
        <f t="shared" si="2"/>
        <v>5000</v>
      </c>
      <c r="I5" s="11">
        <f t="shared" si="0"/>
        <v>5000</v>
      </c>
      <c r="J5" s="11">
        <f t="shared" si="0"/>
        <v>5000</v>
      </c>
      <c r="K5" s="11">
        <f t="shared" si="0"/>
        <v>5000</v>
      </c>
      <c r="L5" s="11">
        <f t="shared" si="0"/>
        <v>5000</v>
      </c>
      <c r="M5" s="11">
        <f t="shared" si="0"/>
        <v>5000</v>
      </c>
      <c r="N5" s="11">
        <f t="shared" si="0"/>
        <v>5000</v>
      </c>
      <c r="O5" s="11">
        <f t="shared" si="0"/>
        <v>5000</v>
      </c>
      <c r="P5" s="11">
        <f t="shared" si="0"/>
        <v>5000</v>
      </c>
      <c r="Q5" s="11">
        <f t="shared" si="0"/>
        <v>5000</v>
      </c>
      <c r="R5" s="11">
        <f t="shared" si="0"/>
        <v>5000</v>
      </c>
      <c r="S5" s="11">
        <f t="shared" si="0"/>
        <v>5000</v>
      </c>
      <c r="T5" s="11">
        <f t="shared" si="0"/>
        <v>5000</v>
      </c>
      <c r="U5" s="11">
        <f t="shared" si="0"/>
        <v>5000</v>
      </c>
      <c r="V5" s="11">
        <f t="shared" si="0"/>
        <v>5000</v>
      </c>
      <c r="W5" s="11">
        <f t="shared" si="0"/>
        <v>5000</v>
      </c>
      <c r="X5" s="11">
        <f t="shared" si="0"/>
        <v>5000</v>
      </c>
      <c r="Y5" s="11">
        <f t="shared" si="0"/>
        <v>5000</v>
      </c>
      <c r="Z5" s="11">
        <f t="shared" si="0"/>
        <v>5000</v>
      </c>
      <c r="AA5" s="11">
        <f t="shared" si="0"/>
        <v>5000</v>
      </c>
    </row>
    <row r="6" spans="1:27" s="11" customFormat="1" x14ac:dyDescent="0.2">
      <c r="B6" s="11" t="s">
        <v>48</v>
      </c>
      <c r="C6" s="11" t="s">
        <v>21</v>
      </c>
      <c r="D6" s="11" t="s">
        <v>62</v>
      </c>
      <c r="E6" s="11" t="s">
        <v>23</v>
      </c>
      <c r="F6" s="11">
        <v>45000</v>
      </c>
      <c r="G6" s="11">
        <f t="shared" si="1"/>
        <v>54000</v>
      </c>
      <c r="H6" s="11">
        <f t="shared" si="2"/>
        <v>4500</v>
      </c>
      <c r="I6" s="11">
        <f t="shared" si="0"/>
        <v>4500</v>
      </c>
      <c r="J6" s="11">
        <f t="shared" si="0"/>
        <v>4500</v>
      </c>
      <c r="K6" s="11">
        <f t="shared" si="0"/>
        <v>4500</v>
      </c>
      <c r="L6" s="11">
        <f t="shared" si="0"/>
        <v>4500</v>
      </c>
      <c r="M6" s="11">
        <f t="shared" si="0"/>
        <v>4500</v>
      </c>
      <c r="N6" s="11">
        <f t="shared" si="0"/>
        <v>4500</v>
      </c>
      <c r="O6" s="11">
        <f t="shared" si="0"/>
        <v>4500</v>
      </c>
      <c r="P6" s="11">
        <f t="shared" si="0"/>
        <v>4500</v>
      </c>
      <c r="Q6" s="11">
        <f t="shared" si="0"/>
        <v>4500</v>
      </c>
      <c r="R6" s="11">
        <f t="shared" si="0"/>
        <v>4500</v>
      </c>
      <c r="S6" s="11">
        <f t="shared" si="0"/>
        <v>4500</v>
      </c>
      <c r="T6" s="11">
        <f t="shared" si="0"/>
        <v>4500</v>
      </c>
      <c r="U6" s="11">
        <f t="shared" si="0"/>
        <v>4500</v>
      </c>
      <c r="V6" s="11">
        <f t="shared" si="0"/>
        <v>4500</v>
      </c>
      <c r="W6" s="11">
        <f t="shared" si="0"/>
        <v>4500</v>
      </c>
      <c r="X6" s="11">
        <f t="shared" si="0"/>
        <v>4500</v>
      </c>
      <c r="Y6" s="11">
        <f t="shared" si="0"/>
        <v>4500</v>
      </c>
      <c r="Z6" s="11">
        <f t="shared" si="0"/>
        <v>4500</v>
      </c>
      <c r="AA6" s="11">
        <f t="shared" si="0"/>
        <v>4500</v>
      </c>
    </row>
    <row r="7" spans="1:27" s="11" customFormat="1" x14ac:dyDescent="0.2">
      <c r="B7" s="11" t="s">
        <v>48</v>
      </c>
      <c r="C7" s="11" t="s">
        <v>21</v>
      </c>
      <c r="D7" s="11" t="s">
        <v>62</v>
      </c>
      <c r="E7" s="11" t="s">
        <v>23</v>
      </c>
      <c r="F7" s="11">
        <v>45000</v>
      </c>
      <c r="G7" s="11">
        <f t="shared" si="1"/>
        <v>54000</v>
      </c>
      <c r="H7" s="11">
        <f t="shared" si="2"/>
        <v>4500</v>
      </c>
      <c r="I7" s="11">
        <f t="shared" si="2"/>
        <v>4500</v>
      </c>
      <c r="J7" s="11">
        <f t="shared" si="2"/>
        <v>4500</v>
      </c>
      <c r="K7" s="11">
        <f t="shared" si="2"/>
        <v>4500</v>
      </c>
      <c r="L7" s="11">
        <f t="shared" si="2"/>
        <v>4500</v>
      </c>
      <c r="M7" s="11">
        <f t="shared" si="2"/>
        <v>4500</v>
      </c>
      <c r="N7" s="11">
        <f t="shared" si="2"/>
        <v>4500</v>
      </c>
      <c r="O7" s="11">
        <f t="shared" si="2"/>
        <v>4500</v>
      </c>
      <c r="P7" s="11">
        <f t="shared" si="2"/>
        <v>4500</v>
      </c>
      <c r="Q7" s="11">
        <f t="shared" si="2"/>
        <v>4500</v>
      </c>
      <c r="R7" s="11">
        <f t="shared" si="2"/>
        <v>4500</v>
      </c>
      <c r="S7" s="11">
        <f t="shared" si="2"/>
        <v>4500</v>
      </c>
      <c r="T7" s="11">
        <f t="shared" si="2"/>
        <v>4500</v>
      </c>
      <c r="U7" s="11">
        <f t="shared" si="2"/>
        <v>4500</v>
      </c>
      <c r="V7" s="11">
        <f t="shared" si="2"/>
        <v>4500</v>
      </c>
      <c r="W7" s="11">
        <f t="shared" si="2"/>
        <v>4500</v>
      </c>
      <c r="X7" s="11">
        <f t="shared" ref="X7:AA7" si="3">$G7/12</f>
        <v>4500</v>
      </c>
      <c r="Y7" s="11">
        <f t="shared" si="3"/>
        <v>4500</v>
      </c>
      <c r="Z7" s="11">
        <f t="shared" si="3"/>
        <v>4500</v>
      </c>
      <c r="AA7" s="11">
        <f t="shared" si="3"/>
        <v>4500</v>
      </c>
    </row>
    <row r="8" spans="1:27" s="11" customFormat="1" x14ac:dyDescent="0.2">
      <c r="B8" s="11" t="s">
        <v>48</v>
      </c>
      <c r="C8" s="11" t="s">
        <v>21</v>
      </c>
      <c r="D8" s="11" t="s">
        <v>63</v>
      </c>
      <c r="E8" s="11" t="s">
        <v>24</v>
      </c>
      <c r="F8" s="11">
        <v>38000</v>
      </c>
      <c r="G8" s="11">
        <f t="shared" si="1"/>
        <v>45600</v>
      </c>
      <c r="H8" s="11">
        <f t="shared" si="2"/>
        <v>3800</v>
      </c>
      <c r="I8" s="11">
        <f t="shared" si="0"/>
        <v>3800</v>
      </c>
      <c r="J8" s="11">
        <f t="shared" si="0"/>
        <v>3800</v>
      </c>
      <c r="K8" s="11">
        <f t="shared" si="0"/>
        <v>3800</v>
      </c>
      <c r="L8" s="11">
        <f t="shared" si="0"/>
        <v>3800</v>
      </c>
      <c r="M8" s="11">
        <f t="shared" si="0"/>
        <v>3800</v>
      </c>
      <c r="N8" s="11">
        <f t="shared" si="0"/>
        <v>3800</v>
      </c>
      <c r="O8" s="11">
        <f t="shared" si="0"/>
        <v>3800</v>
      </c>
      <c r="P8" s="11">
        <f t="shared" si="0"/>
        <v>3800</v>
      </c>
      <c r="Q8" s="11">
        <f t="shared" si="0"/>
        <v>3800</v>
      </c>
      <c r="R8" s="11">
        <f t="shared" si="0"/>
        <v>3800</v>
      </c>
      <c r="S8" s="11">
        <f t="shared" si="0"/>
        <v>3800</v>
      </c>
      <c r="T8" s="11">
        <f t="shared" si="0"/>
        <v>3800</v>
      </c>
      <c r="U8" s="11">
        <f t="shared" si="0"/>
        <v>3800</v>
      </c>
      <c r="V8" s="11">
        <f t="shared" si="0"/>
        <v>3800</v>
      </c>
      <c r="W8" s="11">
        <f t="shared" si="0"/>
        <v>3800</v>
      </c>
      <c r="X8" s="11">
        <f t="shared" si="0"/>
        <v>3800</v>
      </c>
      <c r="Y8" s="11">
        <f t="shared" si="0"/>
        <v>3800</v>
      </c>
      <c r="Z8" s="11">
        <f t="shared" si="0"/>
        <v>3800</v>
      </c>
      <c r="AA8" s="11">
        <f t="shared" si="0"/>
        <v>3800</v>
      </c>
    </row>
    <row r="9" spans="1:27" s="11" customFormat="1" x14ac:dyDescent="0.2">
      <c r="B9" s="11" t="s">
        <v>48</v>
      </c>
      <c r="C9" s="11" t="s">
        <v>21</v>
      </c>
      <c r="D9" s="11" t="s">
        <v>63</v>
      </c>
      <c r="E9" s="11" t="s">
        <v>24</v>
      </c>
      <c r="F9" s="11">
        <v>38000</v>
      </c>
      <c r="G9" s="11">
        <f t="shared" si="1"/>
        <v>45600</v>
      </c>
      <c r="H9" s="11">
        <f t="shared" si="2"/>
        <v>3800</v>
      </c>
      <c r="I9" s="11">
        <f t="shared" si="0"/>
        <v>3800</v>
      </c>
      <c r="J9" s="11">
        <f t="shared" si="0"/>
        <v>3800</v>
      </c>
      <c r="K9" s="11">
        <f t="shared" si="0"/>
        <v>3800</v>
      </c>
      <c r="L9" s="11">
        <f t="shared" si="0"/>
        <v>3800</v>
      </c>
      <c r="M9" s="11">
        <f t="shared" si="0"/>
        <v>3800</v>
      </c>
      <c r="N9" s="11">
        <f t="shared" si="0"/>
        <v>3800</v>
      </c>
      <c r="O9" s="11">
        <f t="shared" si="0"/>
        <v>3800</v>
      </c>
      <c r="P9" s="11">
        <f t="shared" si="0"/>
        <v>3800</v>
      </c>
      <c r="Q9" s="11">
        <f t="shared" si="0"/>
        <v>3800</v>
      </c>
      <c r="R9" s="11">
        <f t="shared" si="0"/>
        <v>3800</v>
      </c>
      <c r="S9" s="11">
        <f t="shared" si="0"/>
        <v>3800</v>
      </c>
      <c r="T9" s="11">
        <f t="shared" si="0"/>
        <v>3800</v>
      </c>
      <c r="U9" s="11">
        <f t="shared" si="0"/>
        <v>3800</v>
      </c>
      <c r="V9" s="11">
        <f t="shared" si="0"/>
        <v>3800</v>
      </c>
      <c r="W9" s="11">
        <f t="shared" si="0"/>
        <v>3800</v>
      </c>
      <c r="X9" s="11">
        <f t="shared" si="0"/>
        <v>3800</v>
      </c>
      <c r="Y9" s="11">
        <f t="shared" si="0"/>
        <v>3800</v>
      </c>
      <c r="Z9" s="11">
        <f t="shared" si="0"/>
        <v>3800</v>
      </c>
      <c r="AA9" s="11">
        <f t="shared" si="0"/>
        <v>3800</v>
      </c>
    </row>
    <row r="10" spans="1:27" s="11" customFormat="1" x14ac:dyDescent="0.2">
      <c r="B10" s="11" t="s">
        <v>48</v>
      </c>
      <c r="C10" s="11" t="s">
        <v>21</v>
      </c>
      <c r="D10" s="11" t="s">
        <v>63</v>
      </c>
      <c r="E10" s="11" t="s">
        <v>24</v>
      </c>
      <c r="F10" s="11">
        <v>38000</v>
      </c>
      <c r="G10" s="11">
        <f t="shared" si="1"/>
        <v>45600</v>
      </c>
      <c r="H10" s="11">
        <f t="shared" si="2"/>
        <v>3800</v>
      </c>
      <c r="I10" s="11">
        <f t="shared" si="0"/>
        <v>3800</v>
      </c>
      <c r="J10" s="11">
        <f t="shared" si="0"/>
        <v>3800</v>
      </c>
      <c r="K10" s="11">
        <f t="shared" si="0"/>
        <v>3800</v>
      </c>
      <c r="L10" s="11">
        <f t="shared" si="0"/>
        <v>3800</v>
      </c>
      <c r="M10" s="11">
        <f t="shared" si="0"/>
        <v>3800</v>
      </c>
      <c r="N10" s="11">
        <f t="shared" si="0"/>
        <v>3800</v>
      </c>
      <c r="O10" s="11">
        <f t="shared" si="0"/>
        <v>3800</v>
      </c>
      <c r="P10" s="11">
        <f t="shared" si="0"/>
        <v>3800</v>
      </c>
      <c r="Q10" s="11">
        <f t="shared" si="0"/>
        <v>3800</v>
      </c>
      <c r="R10" s="11">
        <f t="shared" si="0"/>
        <v>3800</v>
      </c>
      <c r="S10" s="11">
        <f t="shared" si="0"/>
        <v>3800</v>
      </c>
      <c r="T10" s="11">
        <f t="shared" si="0"/>
        <v>3800</v>
      </c>
      <c r="U10" s="11">
        <f t="shared" si="0"/>
        <v>3800</v>
      </c>
      <c r="V10" s="11">
        <f t="shared" si="0"/>
        <v>3800</v>
      </c>
      <c r="W10" s="11">
        <f t="shared" si="0"/>
        <v>3800</v>
      </c>
      <c r="X10" s="11">
        <f t="shared" si="0"/>
        <v>3800</v>
      </c>
      <c r="Y10" s="11">
        <f t="shared" si="0"/>
        <v>3800</v>
      </c>
      <c r="Z10" s="11">
        <f t="shared" si="0"/>
        <v>3800</v>
      </c>
      <c r="AA10" s="11">
        <f t="shared" si="0"/>
        <v>3800</v>
      </c>
    </row>
    <row r="11" spans="1:27" s="11" customFormat="1" x14ac:dyDescent="0.2">
      <c r="B11" s="11" t="s">
        <v>48</v>
      </c>
      <c r="C11" s="11" t="s">
        <v>21</v>
      </c>
      <c r="D11" s="11" t="s">
        <v>63</v>
      </c>
      <c r="E11" s="11" t="s">
        <v>25</v>
      </c>
      <c r="F11" s="11">
        <v>24000</v>
      </c>
      <c r="G11" s="11">
        <f t="shared" si="1"/>
        <v>28800</v>
      </c>
      <c r="H11" s="11">
        <f t="shared" si="2"/>
        <v>2400</v>
      </c>
      <c r="I11" s="11">
        <f t="shared" si="0"/>
        <v>2400</v>
      </c>
      <c r="J11" s="11">
        <f t="shared" si="0"/>
        <v>2400</v>
      </c>
      <c r="K11" s="11">
        <f t="shared" si="0"/>
        <v>2400</v>
      </c>
      <c r="L11" s="11">
        <f t="shared" si="0"/>
        <v>2400</v>
      </c>
      <c r="M11" s="11">
        <f t="shared" si="0"/>
        <v>2400</v>
      </c>
      <c r="N11" s="11">
        <f t="shared" si="0"/>
        <v>2400</v>
      </c>
      <c r="O11" s="11">
        <f t="shared" si="0"/>
        <v>2400</v>
      </c>
      <c r="P11" s="11">
        <f t="shared" si="0"/>
        <v>2400</v>
      </c>
      <c r="Q11" s="11">
        <f t="shared" si="0"/>
        <v>2400</v>
      </c>
      <c r="R11" s="11">
        <f t="shared" si="0"/>
        <v>2400</v>
      </c>
      <c r="S11" s="11">
        <f t="shared" si="0"/>
        <v>2400</v>
      </c>
      <c r="T11" s="11">
        <f t="shared" si="0"/>
        <v>2400</v>
      </c>
      <c r="U11" s="11">
        <f t="shared" si="0"/>
        <v>2400</v>
      </c>
      <c r="V11" s="11">
        <f t="shared" si="0"/>
        <v>2400</v>
      </c>
      <c r="W11" s="11">
        <f t="shared" si="0"/>
        <v>2400</v>
      </c>
      <c r="X11" s="11">
        <f t="shared" si="0"/>
        <v>2400</v>
      </c>
      <c r="Y11" s="11">
        <f t="shared" si="0"/>
        <v>2400</v>
      </c>
      <c r="Z11" s="11">
        <f t="shared" si="0"/>
        <v>2400</v>
      </c>
      <c r="AA11" s="11">
        <f t="shared" si="0"/>
        <v>2400</v>
      </c>
    </row>
    <row r="12" spans="1:27" s="11" customFormat="1" x14ac:dyDescent="0.2">
      <c r="B12" s="11" t="s">
        <v>48</v>
      </c>
      <c r="C12" s="11" t="s">
        <v>21</v>
      </c>
      <c r="D12" s="11" t="s">
        <v>63</v>
      </c>
      <c r="E12" s="11" t="s">
        <v>25</v>
      </c>
      <c r="F12" s="11">
        <v>24000</v>
      </c>
      <c r="G12" s="11">
        <f t="shared" si="1"/>
        <v>28800</v>
      </c>
      <c r="H12" s="11">
        <f t="shared" si="2"/>
        <v>2400</v>
      </c>
      <c r="I12" s="11">
        <f t="shared" si="0"/>
        <v>2400</v>
      </c>
      <c r="J12" s="11">
        <f t="shared" si="0"/>
        <v>2400</v>
      </c>
      <c r="K12" s="11">
        <f t="shared" si="0"/>
        <v>2400</v>
      </c>
      <c r="L12" s="11">
        <f t="shared" si="0"/>
        <v>2400</v>
      </c>
      <c r="M12" s="11">
        <f t="shared" si="0"/>
        <v>2400</v>
      </c>
      <c r="N12" s="11">
        <f t="shared" si="0"/>
        <v>2400</v>
      </c>
      <c r="O12" s="11">
        <f t="shared" si="0"/>
        <v>2400</v>
      </c>
      <c r="P12" s="11">
        <f t="shared" si="0"/>
        <v>2400</v>
      </c>
      <c r="Q12" s="11">
        <f t="shared" si="0"/>
        <v>2400</v>
      </c>
      <c r="R12" s="11">
        <f t="shared" si="0"/>
        <v>2400</v>
      </c>
      <c r="S12" s="11">
        <f t="shared" si="0"/>
        <v>2400</v>
      </c>
      <c r="T12" s="11">
        <f t="shared" si="0"/>
        <v>2400</v>
      </c>
      <c r="U12" s="11">
        <f t="shared" si="0"/>
        <v>2400</v>
      </c>
      <c r="V12" s="11">
        <f t="shared" si="0"/>
        <v>2400</v>
      </c>
      <c r="W12" s="11">
        <f t="shared" si="0"/>
        <v>2400</v>
      </c>
      <c r="X12" s="11">
        <f t="shared" si="0"/>
        <v>2400</v>
      </c>
      <c r="Y12" s="11">
        <f t="shared" si="0"/>
        <v>2400</v>
      </c>
      <c r="Z12" s="11">
        <f t="shared" si="0"/>
        <v>2400</v>
      </c>
      <c r="AA12" s="11">
        <f t="shared" si="0"/>
        <v>2400</v>
      </c>
    </row>
    <row r="13" spans="1:27" s="11" customFormat="1" x14ac:dyDescent="0.2">
      <c r="B13" s="11" t="s">
        <v>48</v>
      </c>
      <c r="C13" s="11" t="s">
        <v>21</v>
      </c>
      <c r="D13" s="11" t="s">
        <v>63</v>
      </c>
      <c r="E13" s="11" t="s">
        <v>25</v>
      </c>
      <c r="F13" s="11">
        <v>24000</v>
      </c>
      <c r="G13" s="11">
        <f t="shared" si="1"/>
        <v>28800</v>
      </c>
      <c r="H13" s="11">
        <f t="shared" si="2"/>
        <v>2400</v>
      </c>
      <c r="I13" s="11">
        <f t="shared" si="0"/>
        <v>2400</v>
      </c>
      <c r="J13" s="11">
        <f t="shared" si="0"/>
        <v>2400</v>
      </c>
      <c r="K13" s="11">
        <f t="shared" si="0"/>
        <v>2400</v>
      </c>
      <c r="L13" s="11">
        <f t="shared" si="0"/>
        <v>2400</v>
      </c>
      <c r="M13" s="11">
        <f t="shared" si="0"/>
        <v>2400</v>
      </c>
      <c r="N13" s="11">
        <f t="shared" si="0"/>
        <v>2400</v>
      </c>
      <c r="O13" s="11">
        <f t="shared" si="0"/>
        <v>2400</v>
      </c>
      <c r="P13" s="11">
        <f t="shared" si="0"/>
        <v>2400</v>
      </c>
      <c r="Q13" s="11">
        <f t="shared" si="0"/>
        <v>2400</v>
      </c>
      <c r="R13" s="11">
        <f t="shared" si="0"/>
        <v>2400</v>
      </c>
      <c r="S13" s="11">
        <f t="shared" si="0"/>
        <v>2400</v>
      </c>
      <c r="T13" s="11">
        <f t="shared" si="0"/>
        <v>2400</v>
      </c>
      <c r="U13" s="11">
        <f t="shared" si="0"/>
        <v>2400</v>
      </c>
      <c r="V13" s="11">
        <f t="shared" si="0"/>
        <v>2400</v>
      </c>
      <c r="W13" s="11">
        <f t="shared" si="0"/>
        <v>2400</v>
      </c>
      <c r="X13" s="11">
        <f t="shared" si="0"/>
        <v>2400</v>
      </c>
      <c r="Y13" s="11">
        <f t="shared" si="0"/>
        <v>2400</v>
      </c>
      <c r="Z13" s="11">
        <f t="shared" si="0"/>
        <v>2400</v>
      </c>
      <c r="AA13" s="11">
        <f t="shared" si="0"/>
        <v>2400</v>
      </c>
    </row>
    <row r="14" spans="1:27" s="11" customFormat="1" x14ac:dyDescent="0.2">
      <c r="B14" s="11" t="s">
        <v>48</v>
      </c>
      <c r="C14" s="11" t="s">
        <v>21</v>
      </c>
      <c r="D14" s="11" t="s">
        <v>63</v>
      </c>
      <c r="E14" s="11" t="s">
        <v>32</v>
      </c>
      <c r="F14" s="11">
        <v>35000</v>
      </c>
      <c r="G14" s="11">
        <f t="shared" si="1"/>
        <v>42000</v>
      </c>
      <c r="H14" s="11">
        <f t="shared" si="2"/>
        <v>3500</v>
      </c>
      <c r="I14" s="11">
        <f t="shared" si="0"/>
        <v>3500</v>
      </c>
      <c r="J14" s="11">
        <f t="shared" si="0"/>
        <v>3500</v>
      </c>
      <c r="K14" s="11">
        <f t="shared" si="0"/>
        <v>3500</v>
      </c>
      <c r="L14" s="11">
        <f t="shared" si="0"/>
        <v>3500</v>
      </c>
      <c r="M14" s="11">
        <f t="shared" si="0"/>
        <v>3500</v>
      </c>
      <c r="N14" s="11">
        <f t="shared" si="0"/>
        <v>3500</v>
      </c>
      <c r="O14" s="11">
        <f t="shared" si="0"/>
        <v>3500</v>
      </c>
      <c r="P14" s="11">
        <f t="shared" si="0"/>
        <v>3500</v>
      </c>
      <c r="Q14" s="11">
        <f t="shared" si="0"/>
        <v>3500</v>
      </c>
      <c r="R14" s="11">
        <f t="shared" si="0"/>
        <v>3500</v>
      </c>
      <c r="S14" s="11">
        <f t="shared" si="0"/>
        <v>3500</v>
      </c>
      <c r="T14" s="11">
        <f t="shared" si="0"/>
        <v>3500</v>
      </c>
      <c r="U14" s="11">
        <f t="shared" si="0"/>
        <v>3500</v>
      </c>
      <c r="V14" s="11">
        <f t="shared" si="0"/>
        <v>3500</v>
      </c>
      <c r="W14" s="11">
        <f t="shared" si="0"/>
        <v>3500</v>
      </c>
      <c r="X14" s="11">
        <f t="shared" si="0"/>
        <v>3500</v>
      </c>
      <c r="Y14" s="11">
        <f t="shared" si="0"/>
        <v>3500</v>
      </c>
      <c r="Z14" s="11">
        <f t="shared" si="0"/>
        <v>3500</v>
      </c>
      <c r="AA14" s="11">
        <f t="shared" si="0"/>
        <v>3500</v>
      </c>
    </row>
    <row r="15" spans="1:27" s="11" customFormat="1" x14ac:dyDescent="0.2">
      <c r="B15" s="11" t="s">
        <v>48</v>
      </c>
      <c r="C15" s="11" t="s">
        <v>21</v>
      </c>
      <c r="D15" s="11" t="s">
        <v>63</v>
      </c>
      <c r="E15" s="11" t="s">
        <v>32</v>
      </c>
      <c r="F15" s="11">
        <v>35000</v>
      </c>
      <c r="G15" s="11">
        <f t="shared" si="1"/>
        <v>42000</v>
      </c>
      <c r="H15" s="11">
        <f t="shared" si="2"/>
        <v>3500</v>
      </c>
      <c r="I15" s="11">
        <f t="shared" si="2"/>
        <v>3500</v>
      </c>
      <c r="J15" s="11">
        <f t="shared" si="2"/>
        <v>3500</v>
      </c>
      <c r="K15" s="11">
        <f t="shared" si="2"/>
        <v>3500</v>
      </c>
      <c r="L15" s="11">
        <f t="shared" si="2"/>
        <v>3500</v>
      </c>
      <c r="M15" s="11">
        <f t="shared" si="2"/>
        <v>3500</v>
      </c>
      <c r="N15" s="11">
        <f t="shared" si="2"/>
        <v>3500</v>
      </c>
      <c r="O15" s="11">
        <f t="shared" si="2"/>
        <v>3500</v>
      </c>
      <c r="P15" s="11">
        <f t="shared" si="2"/>
        <v>3500</v>
      </c>
      <c r="Q15" s="11">
        <f t="shared" si="2"/>
        <v>3500</v>
      </c>
      <c r="R15" s="11">
        <f t="shared" si="2"/>
        <v>3500</v>
      </c>
      <c r="S15" s="11">
        <f t="shared" si="2"/>
        <v>3500</v>
      </c>
      <c r="T15" s="11">
        <f t="shared" si="2"/>
        <v>3500</v>
      </c>
      <c r="U15" s="11">
        <f t="shared" si="2"/>
        <v>3500</v>
      </c>
      <c r="V15" s="11">
        <f t="shared" si="2"/>
        <v>3500</v>
      </c>
      <c r="W15" s="11">
        <f t="shared" si="2"/>
        <v>3500</v>
      </c>
      <c r="X15" s="11">
        <f t="shared" ref="X15:AA15" si="4">$G15/12</f>
        <v>3500</v>
      </c>
      <c r="Y15" s="11">
        <f t="shared" si="4"/>
        <v>3500</v>
      </c>
      <c r="Z15" s="11">
        <f t="shared" si="4"/>
        <v>3500</v>
      </c>
      <c r="AA15" s="11">
        <f t="shared" si="4"/>
        <v>3500</v>
      </c>
    </row>
    <row r="16" spans="1:27" s="11" customFormat="1" x14ac:dyDescent="0.2">
      <c r="A16" s="11" t="s">
        <v>43</v>
      </c>
      <c r="B16" s="11" t="s">
        <v>48</v>
      </c>
      <c r="C16" s="11" t="s">
        <v>21</v>
      </c>
      <c r="D16" s="11" t="s">
        <v>63</v>
      </c>
      <c r="E16" s="11" t="s">
        <v>31</v>
      </c>
      <c r="F16" s="11">
        <v>28000</v>
      </c>
      <c r="G16" s="11">
        <f t="shared" si="1"/>
        <v>33600</v>
      </c>
      <c r="H16" s="11">
        <f t="shared" si="2"/>
        <v>2800</v>
      </c>
      <c r="I16" s="11">
        <f t="shared" si="0"/>
        <v>2800</v>
      </c>
      <c r="J16" s="11">
        <f t="shared" si="0"/>
        <v>2800</v>
      </c>
      <c r="K16" s="11">
        <f t="shared" si="0"/>
        <v>2800</v>
      </c>
      <c r="L16" s="11">
        <f t="shared" si="0"/>
        <v>2800</v>
      </c>
      <c r="M16" s="11">
        <f t="shared" si="0"/>
        <v>2800</v>
      </c>
      <c r="N16" s="11">
        <f t="shared" si="0"/>
        <v>2800</v>
      </c>
      <c r="O16" s="11">
        <f t="shared" si="0"/>
        <v>2800</v>
      </c>
      <c r="P16" s="11">
        <f t="shared" si="0"/>
        <v>2800</v>
      </c>
      <c r="Q16" s="11">
        <f t="shared" si="0"/>
        <v>2800</v>
      </c>
      <c r="R16" s="11">
        <f t="shared" si="0"/>
        <v>2800</v>
      </c>
      <c r="S16" s="11">
        <f t="shared" si="0"/>
        <v>2800</v>
      </c>
      <c r="T16" s="11">
        <f t="shared" si="0"/>
        <v>2800</v>
      </c>
      <c r="U16" s="11">
        <f t="shared" si="0"/>
        <v>2800</v>
      </c>
      <c r="V16" s="11">
        <f t="shared" si="0"/>
        <v>2800</v>
      </c>
      <c r="W16" s="11">
        <f t="shared" si="0"/>
        <v>2800</v>
      </c>
      <c r="X16" s="11">
        <f t="shared" si="0"/>
        <v>2800</v>
      </c>
      <c r="Y16" s="11">
        <f t="shared" si="0"/>
        <v>2800</v>
      </c>
      <c r="Z16" s="11">
        <f t="shared" si="0"/>
        <v>2800</v>
      </c>
      <c r="AA16" s="11">
        <f t="shared" si="0"/>
        <v>2800</v>
      </c>
    </row>
    <row r="17" spans="2:27" s="11" customFormat="1" x14ac:dyDescent="0.2">
      <c r="B17" s="11" t="s">
        <v>48</v>
      </c>
      <c r="C17" s="11" t="s">
        <v>21</v>
      </c>
      <c r="D17" s="11" t="s">
        <v>63</v>
      </c>
      <c r="E17" s="11" t="s">
        <v>31</v>
      </c>
      <c r="F17" s="11">
        <v>28000</v>
      </c>
      <c r="G17" s="11">
        <f t="shared" si="1"/>
        <v>33600</v>
      </c>
      <c r="H17" s="11">
        <f t="shared" si="2"/>
        <v>2800</v>
      </c>
      <c r="I17" s="11">
        <f t="shared" si="0"/>
        <v>2800</v>
      </c>
      <c r="J17" s="11">
        <f t="shared" si="0"/>
        <v>2800</v>
      </c>
      <c r="K17" s="11">
        <f t="shared" si="0"/>
        <v>2800</v>
      </c>
      <c r="L17" s="11">
        <f t="shared" si="0"/>
        <v>2800</v>
      </c>
      <c r="M17" s="11">
        <f t="shared" si="0"/>
        <v>2800</v>
      </c>
      <c r="N17" s="11">
        <f t="shared" si="0"/>
        <v>2800</v>
      </c>
      <c r="O17" s="11">
        <f t="shared" si="0"/>
        <v>2800</v>
      </c>
      <c r="P17" s="11">
        <f t="shared" si="0"/>
        <v>2800</v>
      </c>
      <c r="Q17" s="11">
        <f t="shared" si="0"/>
        <v>2800</v>
      </c>
      <c r="R17" s="11">
        <f t="shared" si="0"/>
        <v>2800</v>
      </c>
      <c r="S17" s="11">
        <f t="shared" si="0"/>
        <v>2800</v>
      </c>
      <c r="T17" s="11">
        <f t="shared" si="0"/>
        <v>2800</v>
      </c>
      <c r="U17" s="11">
        <f t="shared" si="0"/>
        <v>2800</v>
      </c>
      <c r="V17" s="11">
        <f t="shared" si="0"/>
        <v>2800</v>
      </c>
      <c r="W17" s="11">
        <f t="shared" si="0"/>
        <v>2800</v>
      </c>
      <c r="X17" s="11">
        <f t="shared" si="0"/>
        <v>2800</v>
      </c>
      <c r="Y17" s="11">
        <f t="shared" si="0"/>
        <v>2800</v>
      </c>
      <c r="Z17" s="11">
        <f t="shared" si="0"/>
        <v>2800</v>
      </c>
      <c r="AA17" s="11">
        <f t="shared" si="0"/>
        <v>2800</v>
      </c>
    </row>
    <row r="18" spans="2:27" s="11" customFormat="1" x14ac:dyDescent="0.2">
      <c r="B18" s="11" t="s">
        <v>48</v>
      </c>
      <c r="C18" s="11" t="s">
        <v>21</v>
      </c>
      <c r="D18" s="11" t="s">
        <v>63</v>
      </c>
      <c r="E18" s="11" t="s">
        <v>31</v>
      </c>
      <c r="F18" s="11">
        <v>28000</v>
      </c>
      <c r="G18" s="11">
        <f t="shared" si="1"/>
        <v>33600</v>
      </c>
      <c r="H18" s="11">
        <f t="shared" si="2"/>
        <v>2800</v>
      </c>
      <c r="I18" s="11">
        <f t="shared" si="0"/>
        <v>2800</v>
      </c>
      <c r="J18" s="11">
        <f t="shared" si="0"/>
        <v>2800</v>
      </c>
      <c r="K18" s="11">
        <f t="shared" si="0"/>
        <v>2800</v>
      </c>
      <c r="L18" s="11">
        <f t="shared" si="0"/>
        <v>2800</v>
      </c>
      <c r="M18" s="11">
        <f t="shared" ref="I18:AA32" si="5">$G18/12</f>
        <v>2800</v>
      </c>
      <c r="N18" s="11">
        <f t="shared" si="5"/>
        <v>2800</v>
      </c>
      <c r="O18" s="11">
        <f t="shared" si="5"/>
        <v>2800</v>
      </c>
      <c r="P18" s="11">
        <f t="shared" si="5"/>
        <v>2800</v>
      </c>
      <c r="Q18" s="11">
        <f t="shared" si="5"/>
        <v>2800</v>
      </c>
      <c r="R18" s="11">
        <f t="shared" si="5"/>
        <v>2800</v>
      </c>
      <c r="S18" s="11">
        <f t="shared" si="5"/>
        <v>2800</v>
      </c>
      <c r="T18" s="11">
        <f t="shared" si="5"/>
        <v>2800</v>
      </c>
      <c r="U18" s="11">
        <f t="shared" si="5"/>
        <v>2800</v>
      </c>
      <c r="V18" s="11">
        <f t="shared" si="5"/>
        <v>2800</v>
      </c>
      <c r="W18" s="11">
        <f t="shared" si="5"/>
        <v>2800</v>
      </c>
      <c r="X18" s="11">
        <f t="shared" si="5"/>
        <v>2800</v>
      </c>
      <c r="Y18" s="11">
        <f t="shared" si="5"/>
        <v>2800</v>
      </c>
      <c r="Z18" s="11">
        <f t="shared" si="5"/>
        <v>2800</v>
      </c>
      <c r="AA18" s="11">
        <f t="shared" si="5"/>
        <v>2800</v>
      </c>
    </row>
    <row r="19" spans="2:27" s="11" customFormat="1" x14ac:dyDescent="0.2">
      <c r="B19" s="11" t="s">
        <v>48</v>
      </c>
      <c r="C19" s="11" t="s">
        <v>21</v>
      </c>
      <c r="D19" s="11" t="s">
        <v>63</v>
      </c>
      <c r="E19" s="11" t="s">
        <v>31</v>
      </c>
      <c r="F19" s="11">
        <v>28000</v>
      </c>
      <c r="G19" s="11">
        <f t="shared" si="1"/>
        <v>33600</v>
      </c>
      <c r="H19" s="11">
        <f t="shared" si="2"/>
        <v>2800</v>
      </c>
      <c r="I19" s="11">
        <f t="shared" si="2"/>
        <v>2800</v>
      </c>
      <c r="J19" s="11">
        <f t="shared" si="2"/>
        <v>2800</v>
      </c>
      <c r="K19" s="11">
        <f t="shared" si="2"/>
        <v>2800</v>
      </c>
      <c r="L19" s="11">
        <f t="shared" si="2"/>
        <v>2800</v>
      </c>
      <c r="M19" s="11">
        <f t="shared" si="2"/>
        <v>2800</v>
      </c>
      <c r="N19" s="11">
        <f t="shared" si="2"/>
        <v>2800</v>
      </c>
      <c r="O19" s="11">
        <f t="shared" si="2"/>
        <v>2800</v>
      </c>
      <c r="P19" s="11">
        <f t="shared" si="2"/>
        <v>2800</v>
      </c>
      <c r="Q19" s="11">
        <f t="shared" si="2"/>
        <v>2800</v>
      </c>
      <c r="R19" s="11">
        <f t="shared" si="2"/>
        <v>2800</v>
      </c>
      <c r="S19" s="11">
        <f t="shared" si="2"/>
        <v>2800</v>
      </c>
      <c r="T19" s="11">
        <f t="shared" si="2"/>
        <v>2800</v>
      </c>
      <c r="U19" s="11">
        <f t="shared" si="2"/>
        <v>2800</v>
      </c>
      <c r="V19" s="11">
        <f t="shared" si="2"/>
        <v>2800</v>
      </c>
      <c r="W19" s="11">
        <f t="shared" si="2"/>
        <v>2800</v>
      </c>
      <c r="X19" s="11">
        <f t="shared" ref="X19:AA20" si="6">$G19/12</f>
        <v>2800</v>
      </c>
      <c r="Y19" s="11">
        <f t="shared" si="6"/>
        <v>2800</v>
      </c>
      <c r="Z19" s="11">
        <f t="shared" si="6"/>
        <v>2800</v>
      </c>
      <c r="AA19" s="11">
        <f t="shared" si="6"/>
        <v>2800</v>
      </c>
    </row>
    <row r="20" spans="2:27" s="11" customFormat="1" x14ac:dyDescent="0.2">
      <c r="B20" s="11" t="s">
        <v>48</v>
      </c>
      <c r="C20" s="11" t="s">
        <v>21</v>
      </c>
      <c r="D20" s="11" t="s">
        <v>63</v>
      </c>
      <c r="E20" s="11" t="s">
        <v>31</v>
      </c>
      <c r="F20" s="11">
        <v>28000</v>
      </c>
      <c r="G20" s="11">
        <f t="shared" si="1"/>
        <v>33600</v>
      </c>
      <c r="H20" s="11">
        <f t="shared" si="2"/>
        <v>2800</v>
      </c>
      <c r="I20" s="11">
        <f t="shared" si="2"/>
        <v>2800</v>
      </c>
      <c r="J20" s="11">
        <f t="shared" si="2"/>
        <v>2800</v>
      </c>
      <c r="K20" s="11">
        <f t="shared" si="2"/>
        <v>2800</v>
      </c>
      <c r="L20" s="11">
        <f t="shared" si="2"/>
        <v>2800</v>
      </c>
      <c r="M20" s="11">
        <f t="shared" si="2"/>
        <v>2800</v>
      </c>
      <c r="N20" s="11">
        <f t="shared" si="2"/>
        <v>2800</v>
      </c>
      <c r="O20" s="11">
        <f t="shared" si="2"/>
        <v>2800</v>
      </c>
      <c r="P20" s="11">
        <f t="shared" si="2"/>
        <v>2800</v>
      </c>
      <c r="Q20" s="11">
        <f t="shared" si="2"/>
        <v>2800</v>
      </c>
      <c r="R20" s="11">
        <f t="shared" si="2"/>
        <v>2800</v>
      </c>
      <c r="S20" s="11">
        <f t="shared" si="2"/>
        <v>2800</v>
      </c>
      <c r="T20" s="11">
        <f t="shared" si="2"/>
        <v>2800</v>
      </c>
      <c r="U20" s="11">
        <f t="shared" si="2"/>
        <v>2800</v>
      </c>
      <c r="V20" s="11">
        <f t="shared" si="2"/>
        <v>2800</v>
      </c>
      <c r="W20" s="11">
        <f t="shared" si="2"/>
        <v>2800</v>
      </c>
      <c r="X20" s="11">
        <f t="shared" si="6"/>
        <v>2800</v>
      </c>
      <c r="Y20" s="11">
        <f t="shared" si="6"/>
        <v>2800</v>
      </c>
      <c r="Z20" s="11">
        <f t="shared" si="6"/>
        <v>2800</v>
      </c>
      <c r="AA20" s="11">
        <f t="shared" si="6"/>
        <v>2800</v>
      </c>
    </row>
    <row r="21" spans="2:27" s="11" customFormat="1" x14ac:dyDescent="0.2">
      <c r="B21" s="11" t="s">
        <v>48</v>
      </c>
      <c r="C21" s="11" t="s">
        <v>19</v>
      </c>
      <c r="D21" s="11" t="s">
        <v>62</v>
      </c>
      <c r="E21" s="11" t="s">
        <v>50</v>
      </c>
      <c r="F21" s="11">
        <v>35000</v>
      </c>
      <c r="G21" s="11">
        <f t="shared" si="1"/>
        <v>42000</v>
      </c>
      <c r="H21" s="11">
        <f t="shared" si="2"/>
        <v>3500</v>
      </c>
      <c r="I21" s="11">
        <f t="shared" si="5"/>
        <v>3500</v>
      </c>
      <c r="J21" s="11">
        <f t="shared" si="5"/>
        <v>3500</v>
      </c>
      <c r="K21" s="11">
        <f t="shared" si="5"/>
        <v>3500</v>
      </c>
      <c r="L21" s="11">
        <f t="shared" si="5"/>
        <v>3500</v>
      </c>
      <c r="M21" s="11">
        <f t="shared" si="5"/>
        <v>3500</v>
      </c>
      <c r="N21" s="11">
        <f t="shared" si="5"/>
        <v>3500</v>
      </c>
      <c r="O21" s="11">
        <f t="shared" si="5"/>
        <v>3500</v>
      </c>
      <c r="P21" s="11">
        <f t="shared" si="5"/>
        <v>3500</v>
      </c>
      <c r="Q21" s="11">
        <f t="shared" si="5"/>
        <v>3500</v>
      </c>
      <c r="R21" s="11">
        <f t="shared" si="5"/>
        <v>3500</v>
      </c>
      <c r="S21" s="11">
        <f t="shared" si="5"/>
        <v>3500</v>
      </c>
      <c r="T21" s="11">
        <f t="shared" si="5"/>
        <v>3500</v>
      </c>
      <c r="U21" s="11">
        <f t="shared" si="5"/>
        <v>3500</v>
      </c>
      <c r="V21" s="11">
        <f t="shared" si="5"/>
        <v>3500</v>
      </c>
      <c r="W21" s="11">
        <f t="shared" si="5"/>
        <v>3500</v>
      </c>
      <c r="X21" s="11">
        <f t="shared" si="5"/>
        <v>3500</v>
      </c>
      <c r="Y21" s="11">
        <f t="shared" si="5"/>
        <v>3500</v>
      </c>
      <c r="Z21" s="11">
        <f t="shared" si="5"/>
        <v>3500</v>
      </c>
      <c r="AA21" s="11">
        <f t="shared" si="5"/>
        <v>3500</v>
      </c>
    </row>
    <row r="22" spans="2:27" s="11" customFormat="1" x14ac:dyDescent="0.2">
      <c r="B22" s="11" t="s">
        <v>48</v>
      </c>
      <c r="C22" s="11" t="s">
        <v>4</v>
      </c>
      <c r="D22" s="11" t="s">
        <v>62</v>
      </c>
      <c r="E22" s="11" t="s">
        <v>26</v>
      </c>
      <c r="F22" s="11">
        <v>20000</v>
      </c>
      <c r="G22" s="11">
        <f t="shared" si="1"/>
        <v>24000</v>
      </c>
      <c r="H22" s="11">
        <f t="shared" si="2"/>
        <v>2000</v>
      </c>
      <c r="I22" s="11">
        <f t="shared" si="5"/>
        <v>2000</v>
      </c>
      <c r="J22" s="11">
        <f t="shared" si="5"/>
        <v>2000</v>
      </c>
      <c r="K22" s="11">
        <f t="shared" si="5"/>
        <v>2000</v>
      </c>
      <c r="L22" s="11">
        <f t="shared" si="5"/>
        <v>2000</v>
      </c>
      <c r="M22" s="11">
        <f t="shared" si="5"/>
        <v>2000</v>
      </c>
      <c r="N22" s="11">
        <f t="shared" si="5"/>
        <v>2000</v>
      </c>
      <c r="O22" s="11">
        <f t="shared" si="5"/>
        <v>2000</v>
      </c>
      <c r="P22" s="11">
        <f t="shared" si="5"/>
        <v>2000</v>
      </c>
      <c r="Q22" s="11">
        <f t="shared" si="5"/>
        <v>2000</v>
      </c>
      <c r="R22" s="11">
        <f t="shared" si="5"/>
        <v>2000</v>
      </c>
      <c r="S22" s="11">
        <f t="shared" si="5"/>
        <v>2000</v>
      </c>
      <c r="T22" s="11">
        <f t="shared" si="5"/>
        <v>2000</v>
      </c>
      <c r="U22" s="11">
        <f t="shared" si="5"/>
        <v>2000</v>
      </c>
      <c r="V22" s="11">
        <f t="shared" si="5"/>
        <v>2000</v>
      </c>
      <c r="W22" s="11">
        <f t="shared" si="5"/>
        <v>2000</v>
      </c>
      <c r="X22" s="11">
        <f t="shared" si="5"/>
        <v>2000</v>
      </c>
      <c r="Y22" s="11">
        <f t="shared" si="5"/>
        <v>2000</v>
      </c>
      <c r="Z22" s="11">
        <f t="shared" si="5"/>
        <v>2000</v>
      </c>
      <c r="AA22" s="11">
        <f t="shared" si="5"/>
        <v>2000</v>
      </c>
    </row>
    <row r="23" spans="2:27" s="11" customFormat="1" x14ac:dyDescent="0.2">
      <c r="B23" s="11" t="s">
        <v>48</v>
      </c>
      <c r="C23" s="11" t="s">
        <v>33</v>
      </c>
      <c r="D23" s="11" t="s">
        <v>62</v>
      </c>
      <c r="E23" s="11" t="s">
        <v>34</v>
      </c>
      <c r="F23" s="11">
        <v>42000</v>
      </c>
      <c r="G23" s="11">
        <f t="shared" si="1"/>
        <v>50400</v>
      </c>
      <c r="H23" s="11">
        <f t="shared" si="2"/>
        <v>4200</v>
      </c>
      <c r="I23" s="11">
        <f t="shared" si="5"/>
        <v>4200</v>
      </c>
      <c r="J23" s="11">
        <f t="shared" si="5"/>
        <v>4200</v>
      </c>
      <c r="K23" s="11">
        <f t="shared" si="5"/>
        <v>4200</v>
      </c>
      <c r="L23" s="11">
        <f t="shared" si="5"/>
        <v>4200</v>
      </c>
      <c r="M23" s="11">
        <f t="shared" si="5"/>
        <v>4200</v>
      </c>
      <c r="N23" s="11">
        <f t="shared" si="5"/>
        <v>4200</v>
      </c>
      <c r="O23" s="11">
        <f t="shared" si="5"/>
        <v>4200</v>
      </c>
      <c r="P23" s="11">
        <f t="shared" si="5"/>
        <v>4200</v>
      </c>
      <c r="Q23" s="11">
        <f t="shared" si="5"/>
        <v>4200</v>
      </c>
      <c r="R23" s="11">
        <f t="shared" si="5"/>
        <v>4200</v>
      </c>
      <c r="S23" s="11">
        <f t="shared" si="5"/>
        <v>4200</v>
      </c>
      <c r="T23" s="11">
        <f t="shared" si="5"/>
        <v>4200</v>
      </c>
      <c r="U23" s="11">
        <f t="shared" si="5"/>
        <v>4200</v>
      </c>
      <c r="V23" s="11">
        <f t="shared" si="5"/>
        <v>4200</v>
      </c>
      <c r="W23" s="11">
        <f t="shared" si="5"/>
        <v>4200</v>
      </c>
      <c r="X23" s="11">
        <f t="shared" si="5"/>
        <v>4200</v>
      </c>
      <c r="Y23" s="11">
        <f t="shared" si="5"/>
        <v>4200</v>
      </c>
      <c r="Z23" s="11">
        <f t="shared" si="5"/>
        <v>4200</v>
      </c>
      <c r="AA23" s="11">
        <f t="shared" si="5"/>
        <v>4200</v>
      </c>
    </row>
    <row r="24" spans="2:27" s="11" customFormat="1" x14ac:dyDescent="0.2">
      <c r="B24" s="11" t="s">
        <v>48</v>
      </c>
      <c r="C24" s="11" t="s">
        <v>33</v>
      </c>
      <c r="D24" s="11" t="s">
        <v>62</v>
      </c>
      <c r="E24" s="11" t="s">
        <v>35</v>
      </c>
      <c r="F24" s="11">
        <v>34000</v>
      </c>
      <c r="G24" s="11">
        <f t="shared" si="1"/>
        <v>40800</v>
      </c>
      <c r="H24" s="11">
        <f t="shared" si="2"/>
        <v>3400</v>
      </c>
      <c r="I24" s="11">
        <f t="shared" si="5"/>
        <v>3400</v>
      </c>
      <c r="J24" s="11">
        <f t="shared" si="5"/>
        <v>3400</v>
      </c>
      <c r="K24" s="11">
        <f t="shared" si="5"/>
        <v>3400</v>
      </c>
      <c r="L24" s="11">
        <f t="shared" si="5"/>
        <v>3400</v>
      </c>
      <c r="M24" s="11">
        <f t="shared" si="5"/>
        <v>3400</v>
      </c>
      <c r="N24" s="11">
        <f t="shared" si="5"/>
        <v>3400</v>
      </c>
      <c r="O24" s="11">
        <f t="shared" si="5"/>
        <v>3400</v>
      </c>
      <c r="P24" s="11">
        <f t="shared" si="5"/>
        <v>3400</v>
      </c>
      <c r="Q24" s="11">
        <f t="shared" si="5"/>
        <v>3400</v>
      </c>
      <c r="R24" s="11">
        <f t="shared" si="5"/>
        <v>3400</v>
      </c>
      <c r="S24" s="11">
        <f t="shared" si="5"/>
        <v>3400</v>
      </c>
      <c r="T24" s="11">
        <f t="shared" si="5"/>
        <v>3400</v>
      </c>
      <c r="U24" s="11">
        <f t="shared" si="5"/>
        <v>3400</v>
      </c>
      <c r="V24" s="11">
        <f t="shared" si="5"/>
        <v>3400</v>
      </c>
      <c r="W24" s="11">
        <f t="shared" si="5"/>
        <v>3400</v>
      </c>
      <c r="X24" s="11">
        <f t="shared" si="5"/>
        <v>3400</v>
      </c>
      <c r="Y24" s="11">
        <f t="shared" si="5"/>
        <v>3400</v>
      </c>
      <c r="Z24" s="11">
        <f t="shared" si="5"/>
        <v>3400</v>
      </c>
      <c r="AA24" s="11">
        <f t="shared" si="5"/>
        <v>3400</v>
      </c>
    </row>
    <row r="25" spans="2:27" s="11" customFormat="1" x14ac:dyDescent="0.2">
      <c r="B25" s="11" t="s">
        <v>48</v>
      </c>
      <c r="C25" s="11" t="s">
        <v>33</v>
      </c>
      <c r="D25" s="11" t="s">
        <v>62</v>
      </c>
      <c r="E25" s="11" t="s">
        <v>36</v>
      </c>
      <c r="F25" s="11">
        <v>28000</v>
      </c>
      <c r="G25" s="11">
        <f t="shared" si="1"/>
        <v>33600</v>
      </c>
      <c r="H25" s="11">
        <f t="shared" si="2"/>
        <v>2800</v>
      </c>
      <c r="I25" s="11">
        <f t="shared" si="5"/>
        <v>2800</v>
      </c>
      <c r="J25" s="11">
        <f t="shared" si="5"/>
        <v>2800</v>
      </c>
      <c r="K25" s="11">
        <f t="shared" si="5"/>
        <v>2800</v>
      </c>
      <c r="L25" s="11">
        <f t="shared" si="5"/>
        <v>2800</v>
      </c>
      <c r="M25" s="11">
        <f t="shared" si="5"/>
        <v>2800</v>
      </c>
      <c r="N25" s="11">
        <f t="shared" si="5"/>
        <v>2800</v>
      </c>
      <c r="O25" s="11">
        <f t="shared" si="5"/>
        <v>2800</v>
      </c>
      <c r="P25" s="11">
        <f t="shared" si="5"/>
        <v>2800</v>
      </c>
      <c r="Q25" s="11">
        <f t="shared" si="5"/>
        <v>2800</v>
      </c>
      <c r="R25" s="11">
        <f t="shared" si="5"/>
        <v>2800</v>
      </c>
      <c r="S25" s="11">
        <f t="shared" si="5"/>
        <v>2800</v>
      </c>
      <c r="T25" s="11">
        <f t="shared" si="5"/>
        <v>2800</v>
      </c>
      <c r="U25" s="11">
        <f t="shared" si="5"/>
        <v>2800</v>
      </c>
      <c r="V25" s="11">
        <f t="shared" si="5"/>
        <v>2800</v>
      </c>
      <c r="W25" s="11">
        <f t="shared" si="5"/>
        <v>2800</v>
      </c>
      <c r="X25" s="11">
        <f t="shared" si="5"/>
        <v>2800</v>
      </c>
      <c r="Y25" s="11">
        <f t="shared" si="5"/>
        <v>2800</v>
      </c>
      <c r="Z25" s="11">
        <f t="shared" si="5"/>
        <v>2800</v>
      </c>
      <c r="AA25" s="11">
        <f t="shared" si="5"/>
        <v>2800</v>
      </c>
    </row>
    <row r="26" spans="2:27" s="11" customFormat="1" x14ac:dyDescent="0.2">
      <c r="B26" s="11" t="s">
        <v>48</v>
      </c>
      <c r="C26" s="11" t="s">
        <v>33</v>
      </c>
      <c r="D26" s="11" t="s">
        <v>62</v>
      </c>
      <c r="E26" s="11" t="s">
        <v>36</v>
      </c>
      <c r="F26" s="11">
        <v>28000</v>
      </c>
      <c r="G26" s="11">
        <f t="shared" si="1"/>
        <v>33600</v>
      </c>
      <c r="H26" s="11">
        <f t="shared" si="2"/>
        <v>2800</v>
      </c>
      <c r="I26" s="11">
        <f t="shared" si="5"/>
        <v>2800</v>
      </c>
      <c r="J26" s="11">
        <f t="shared" si="5"/>
        <v>2800</v>
      </c>
      <c r="K26" s="11">
        <f t="shared" si="5"/>
        <v>2800</v>
      </c>
      <c r="L26" s="11">
        <f t="shared" si="5"/>
        <v>2800</v>
      </c>
      <c r="M26" s="11">
        <f t="shared" si="5"/>
        <v>2800</v>
      </c>
      <c r="N26" s="11">
        <f t="shared" si="5"/>
        <v>2800</v>
      </c>
      <c r="O26" s="11">
        <f t="shared" si="5"/>
        <v>2800</v>
      </c>
      <c r="P26" s="11">
        <f t="shared" si="5"/>
        <v>2800</v>
      </c>
      <c r="Q26" s="11">
        <f t="shared" si="5"/>
        <v>2800</v>
      </c>
      <c r="R26" s="11">
        <f t="shared" si="5"/>
        <v>2800</v>
      </c>
      <c r="S26" s="11">
        <f t="shared" si="5"/>
        <v>2800</v>
      </c>
      <c r="T26" s="11">
        <f t="shared" si="5"/>
        <v>2800</v>
      </c>
      <c r="U26" s="11">
        <f t="shared" si="5"/>
        <v>2800</v>
      </c>
      <c r="V26" s="11">
        <f t="shared" si="5"/>
        <v>2800</v>
      </c>
      <c r="W26" s="11">
        <f t="shared" si="5"/>
        <v>2800</v>
      </c>
      <c r="X26" s="11">
        <f t="shared" si="5"/>
        <v>2800</v>
      </c>
      <c r="Y26" s="11">
        <f t="shared" si="5"/>
        <v>2800</v>
      </c>
      <c r="Z26" s="11">
        <f t="shared" si="5"/>
        <v>2800</v>
      </c>
      <c r="AA26" s="11">
        <f t="shared" si="5"/>
        <v>2800</v>
      </c>
    </row>
    <row r="27" spans="2:27" s="11" customFormat="1" x14ac:dyDescent="0.2">
      <c r="B27" s="11" t="s">
        <v>48</v>
      </c>
      <c r="C27" s="11" t="s">
        <v>33</v>
      </c>
      <c r="D27" s="11" t="s">
        <v>62</v>
      </c>
      <c r="E27" s="11" t="s">
        <v>37</v>
      </c>
      <c r="F27" s="11">
        <v>28000</v>
      </c>
      <c r="G27" s="11">
        <f t="shared" si="1"/>
        <v>33600</v>
      </c>
      <c r="H27" s="11">
        <f t="shared" si="2"/>
        <v>2800</v>
      </c>
      <c r="I27" s="11">
        <f t="shared" si="5"/>
        <v>2800</v>
      </c>
      <c r="J27" s="11">
        <f t="shared" si="5"/>
        <v>2800</v>
      </c>
      <c r="K27" s="11">
        <f t="shared" si="5"/>
        <v>2800</v>
      </c>
      <c r="L27" s="11">
        <f t="shared" si="5"/>
        <v>2800</v>
      </c>
      <c r="M27" s="11">
        <f t="shared" si="5"/>
        <v>2800</v>
      </c>
      <c r="N27" s="11">
        <f t="shared" si="5"/>
        <v>2800</v>
      </c>
      <c r="O27" s="11">
        <f t="shared" si="5"/>
        <v>2800</v>
      </c>
      <c r="P27" s="11">
        <f t="shared" si="5"/>
        <v>2800</v>
      </c>
      <c r="Q27" s="11">
        <f t="shared" si="5"/>
        <v>2800</v>
      </c>
      <c r="R27" s="11">
        <f t="shared" si="5"/>
        <v>2800</v>
      </c>
      <c r="S27" s="11">
        <f t="shared" si="5"/>
        <v>2800</v>
      </c>
      <c r="T27" s="11">
        <f t="shared" si="5"/>
        <v>2800</v>
      </c>
      <c r="U27" s="11">
        <f t="shared" si="5"/>
        <v>2800</v>
      </c>
      <c r="V27" s="11">
        <f t="shared" si="5"/>
        <v>2800</v>
      </c>
      <c r="W27" s="11">
        <f t="shared" si="5"/>
        <v>2800</v>
      </c>
      <c r="X27" s="11">
        <f t="shared" si="5"/>
        <v>2800</v>
      </c>
      <c r="Y27" s="11">
        <f t="shared" si="5"/>
        <v>2800</v>
      </c>
      <c r="Z27" s="11">
        <f t="shared" si="5"/>
        <v>2800</v>
      </c>
      <c r="AA27" s="11">
        <f t="shared" si="5"/>
        <v>2800</v>
      </c>
    </row>
    <row r="28" spans="2:27" s="11" customFormat="1" x14ac:dyDescent="0.2">
      <c r="B28" s="11" t="s">
        <v>48</v>
      </c>
      <c r="C28" s="11" t="s">
        <v>33</v>
      </c>
      <c r="D28" s="11" t="s">
        <v>62</v>
      </c>
      <c r="E28" s="11" t="s">
        <v>38</v>
      </c>
      <c r="F28" s="11">
        <v>28000</v>
      </c>
      <c r="G28" s="11">
        <f t="shared" si="1"/>
        <v>33600</v>
      </c>
      <c r="H28" s="11">
        <f t="shared" si="2"/>
        <v>2800</v>
      </c>
      <c r="I28" s="11">
        <f t="shared" si="5"/>
        <v>2800</v>
      </c>
      <c r="J28" s="11">
        <f t="shared" si="5"/>
        <v>2800</v>
      </c>
      <c r="K28" s="11">
        <f t="shared" si="5"/>
        <v>2800</v>
      </c>
      <c r="L28" s="11">
        <f t="shared" si="5"/>
        <v>2800</v>
      </c>
      <c r="M28" s="11">
        <f t="shared" si="5"/>
        <v>2800</v>
      </c>
      <c r="N28" s="11">
        <f t="shared" si="5"/>
        <v>2800</v>
      </c>
      <c r="O28" s="11">
        <f t="shared" si="5"/>
        <v>2800</v>
      </c>
      <c r="P28" s="11">
        <f t="shared" si="5"/>
        <v>2800</v>
      </c>
      <c r="Q28" s="11">
        <f t="shared" si="5"/>
        <v>2800</v>
      </c>
      <c r="R28" s="11">
        <f t="shared" si="5"/>
        <v>2800</v>
      </c>
      <c r="S28" s="11">
        <f t="shared" si="5"/>
        <v>2800</v>
      </c>
      <c r="T28" s="11">
        <f t="shared" si="5"/>
        <v>2800</v>
      </c>
      <c r="U28" s="11">
        <f t="shared" si="5"/>
        <v>2800</v>
      </c>
      <c r="V28" s="11">
        <f t="shared" si="5"/>
        <v>2800</v>
      </c>
      <c r="W28" s="11">
        <f t="shared" si="5"/>
        <v>2800</v>
      </c>
      <c r="X28" s="11">
        <f t="shared" si="5"/>
        <v>2800</v>
      </c>
      <c r="Y28" s="11">
        <f t="shared" si="5"/>
        <v>2800</v>
      </c>
      <c r="Z28" s="11">
        <f t="shared" si="5"/>
        <v>2800</v>
      </c>
      <c r="AA28" s="11">
        <f t="shared" si="5"/>
        <v>2800</v>
      </c>
    </row>
    <row r="29" spans="2:27" s="11" customFormat="1" x14ac:dyDescent="0.2">
      <c r="B29" s="11" t="s">
        <v>48</v>
      </c>
      <c r="C29" s="11" t="s">
        <v>33</v>
      </c>
      <c r="D29" s="11" t="s">
        <v>62</v>
      </c>
      <c r="E29" s="11" t="s">
        <v>39</v>
      </c>
      <c r="F29" s="11">
        <v>27000</v>
      </c>
      <c r="G29" s="11">
        <f t="shared" si="1"/>
        <v>32400</v>
      </c>
      <c r="H29" s="11">
        <f t="shared" si="2"/>
        <v>2700</v>
      </c>
      <c r="I29" s="11">
        <f t="shared" si="5"/>
        <v>2700</v>
      </c>
      <c r="J29" s="11">
        <f t="shared" si="5"/>
        <v>2700</v>
      </c>
      <c r="K29" s="11">
        <f t="shared" si="5"/>
        <v>2700</v>
      </c>
      <c r="L29" s="11">
        <f t="shared" si="5"/>
        <v>2700</v>
      </c>
      <c r="M29" s="11">
        <f t="shared" si="5"/>
        <v>2700</v>
      </c>
      <c r="N29" s="11">
        <f t="shared" si="5"/>
        <v>2700</v>
      </c>
      <c r="O29" s="11">
        <f t="shared" si="5"/>
        <v>2700</v>
      </c>
      <c r="P29" s="11">
        <f t="shared" si="5"/>
        <v>2700</v>
      </c>
      <c r="Q29" s="11">
        <f t="shared" si="5"/>
        <v>2700</v>
      </c>
      <c r="R29" s="11">
        <f t="shared" si="5"/>
        <v>2700</v>
      </c>
      <c r="S29" s="11">
        <f t="shared" si="5"/>
        <v>2700</v>
      </c>
      <c r="T29" s="11">
        <f t="shared" si="5"/>
        <v>2700</v>
      </c>
      <c r="U29" s="11">
        <f t="shared" si="5"/>
        <v>2700</v>
      </c>
      <c r="V29" s="11">
        <f t="shared" si="5"/>
        <v>2700</v>
      </c>
      <c r="W29" s="11">
        <f t="shared" si="5"/>
        <v>2700</v>
      </c>
      <c r="X29" s="11">
        <f t="shared" si="5"/>
        <v>2700</v>
      </c>
      <c r="Y29" s="11">
        <f t="shared" si="5"/>
        <v>2700</v>
      </c>
      <c r="Z29" s="11">
        <f t="shared" si="5"/>
        <v>2700</v>
      </c>
      <c r="AA29" s="11">
        <f t="shared" si="5"/>
        <v>2700</v>
      </c>
    </row>
    <row r="30" spans="2:27" s="11" customFormat="1" x14ac:dyDescent="0.2">
      <c r="B30" s="11" t="s">
        <v>48</v>
      </c>
      <c r="C30" s="11" t="s">
        <v>33</v>
      </c>
      <c r="D30" s="11" t="s">
        <v>62</v>
      </c>
      <c r="E30" s="11" t="s">
        <v>23</v>
      </c>
      <c r="F30" s="11">
        <v>38000</v>
      </c>
      <c r="G30" s="11">
        <f t="shared" si="1"/>
        <v>45600</v>
      </c>
      <c r="H30" s="11">
        <f t="shared" si="2"/>
        <v>3800</v>
      </c>
      <c r="I30" s="11">
        <f t="shared" si="5"/>
        <v>3800</v>
      </c>
      <c r="J30" s="11">
        <f t="shared" si="5"/>
        <v>3800</v>
      </c>
      <c r="K30" s="11">
        <f t="shared" si="5"/>
        <v>3800</v>
      </c>
      <c r="L30" s="11">
        <f t="shared" si="5"/>
        <v>3800</v>
      </c>
      <c r="M30" s="11">
        <f t="shared" si="5"/>
        <v>3800</v>
      </c>
      <c r="N30" s="11">
        <f t="shared" si="5"/>
        <v>3800</v>
      </c>
      <c r="O30" s="11">
        <f t="shared" si="5"/>
        <v>3800</v>
      </c>
      <c r="P30" s="11">
        <f t="shared" si="5"/>
        <v>3800</v>
      </c>
      <c r="Q30" s="11">
        <f t="shared" si="5"/>
        <v>3800</v>
      </c>
      <c r="R30" s="11">
        <f t="shared" si="5"/>
        <v>3800</v>
      </c>
      <c r="S30" s="11">
        <f t="shared" si="5"/>
        <v>3800</v>
      </c>
      <c r="T30" s="11">
        <f t="shared" si="5"/>
        <v>3800</v>
      </c>
      <c r="U30" s="11">
        <f t="shared" si="5"/>
        <v>3800</v>
      </c>
      <c r="V30" s="11">
        <f t="shared" si="5"/>
        <v>3800</v>
      </c>
      <c r="W30" s="11">
        <f t="shared" si="5"/>
        <v>3800</v>
      </c>
      <c r="X30" s="11">
        <f t="shared" si="5"/>
        <v>3800</v>
      </c>
      <c r="Y30" s="11">
        <f t="shared" si="5"/>
        <v>3800</v>
      </c>
      <c r="Z30" s="11">
        <f t="shared" si="5"/>
        <v>3800</v>
      </c>
      <c r="AA30" s="11">
        <f t="shared" si="5"/>
        <v>3800</v>
      </c>
    </row>
    <row r="31" spans="2:27" s="11" customFormat="1" x14ac:dyDescent="0.2">
      <c r="B31" s="11" t="s">
        <v>48</v>
      </c>
      <c r="C31" s="11" t="s">
        <v>33</v>
      </c>
      <c r="D31" s="11" t="s">
        <v>62</v>
      </c>
      <c r="E31" s="11" t="s">
        <v>41</v>
      </c>
      <c r="F31" s="11">
        <v>28000</v>
      </c>
      <c r="G31" s="11">
        <f t="shared" si="1"/>
        <v>33600</v>
      </c>
      <c r="H31" s="11">
        <f t="shared" si="2"/>
        <v>2800</v>
      </c>
      <c r="I31" s="11">
        <f t="shared" si="5"/>
        <v>2800</v>
      </c>
      <c r="J31" s="11">
        <f t="shared" si="5"/>
        <v>2800</v>
      </c>
      <c r="K31" s="11">
        <f t="shared" si="5"/>
        <v>2800</v>
      </c>
      <c r="L31" s="11">
        <f t="shared" si="5"/>
        <v>2800</v>
      </c>
      <c r="M31" s="11">
        <f t="shared" si="5"/>
        <v>2800</v>
      </c>
      <c r="N31" s="11">
        <f t="shared" si="5"/>
        <v>2800</v>
      </c>
      <c r="O31" s="11">
        <f t="shared" si="5"/>
        <v>2800</v>
      </c>
      <c r="P31" s="11">
        <f t="shared" si="5"/>
        <v>2800</v>
      </c>
      <c r="Q31" s="11">
        <f t="shared" si="5"/>
        <v>2800</v>
      </c>
      <c r="R31" s="11">
        <f t="shared" si="5"/>
        <v>2800</v>
      </c>
      <c r="S31" s="11">
        <f t="shared" si="5"/>
        <v>2800</v>
      </c>
      <c r="T31" s="11">
        <f t="shared" si="5"/>
        <v>2800</v>
      </c>
      <c r="U31" s="11">
        <f t="shared" si="5"/>
        <v>2800</v>
      </c>
      <c r="V31" s="11">
        <f t="shared" si="5"/>
        <v>2800</v>
      </c>
      <c r="W31" s="11">
        <f t="shared" si="5"/>
        <v>2800</v>
      </c>
      <c r="X31" s="11">
        <f t="shared" si="5"/>
        <v>2800</v>
      </c>
      <c r="Y31" s="11">
        <f t="shared" si="5"/>
        <v>2800</v>
      </c>
      <c r="Z31" s="11">
        <f t="shared" si="5"/>
        <v>2800</v>
      </c>
      <c r="AA31" s="11">
        <f t="shared" si="5"/>
        <v>2800</v>
      </c>
    </row>
    <row r="32" spans="2:27" s="11" customFormat="1" x14ac:dyDescent="0.2">
      <c r="B32" s="11" t="s">
        <v>48</v>
      </c>
      <c r="C32" s="11" t="s">
        <v>33</v>
      </c>
      <c r="D32" s="11" t="s">
        <v>62</v>
      </c>
      <c r="E32" s="11" t="s">
        <v>42</v>
      </c>
      <c r="F32" s="11">
        <v>32000</v>
      </c>
      <c r="G32" s="11">
        <f t="shared" si="1"/>
        <v>38400</v>
      </c>
      <c r="H32" s="11">
        <f t="shared" si="2"/>
        <v>3200</v>
      </c>
      <c r="I32" s="11">
        <f t="shared" si="5"/>
        <v>3200</v>
      </c>
      <c r="J32" s="11">
        <f t="shared" si="5"/>
        <v>3200</v>
      </c>
      <c r="K32" s="11">
        <f t="shared" si="5"/>
        <v>3200</v>
      </c>
      <c r="L32" s="11">
        <f t="shared" si="5"/>
        <v>3200</v>
      </c>
      <c r="M32" s="11">
        <f t="shared" si="5"/>
        <v>3200</v>
      </c>
      <c r="N32" s="11">
        <f t="shared" si="5"/>
        <v>3200</v>
      </c>
      <c r="O32" s="11">
        <f t="shared" si="5"/>
        <v>3200</v>
      </c>
      <c r="P32" s="11">
        <f t="shared" si="5"/>
        <v>3200</v>
      </c>
      <c r="Q32" s="11">
        <f t="shared" si="5"/>
        <v>3200</v>
      </c>
      <c r="R32" s="11">
        <f t="shared" si="5"/>
        <v>3200</v>
      </c>
      <c r="S32" s="11">
        <f t="shared" si="5"/>
        <v>3200</v>
      </c>
      <c r="T32" s="11">
        <f t="shared" si="5"/>
        <v>3200</v>
      </c>
      <c r="U32" s="11">
        <f t="shared" ref="I32:AA46" si="7">$G32/12</f>
        <v>3200</v>
      </c>
      <c r="V32" s="11">
        <f t="shared" si="7"/>
        <v>3200</v>
      </c>
      <c r="W32" s="11">
        <f t="shared" si="7"/>
        <v>3200</v>
      </c>
      <c r="X32" s="11">
        <f t="shared" si="7"/>
        <v>3200</v>
      </c>
      <c r="Y32" s="11">
        <f t="shared" si="7"/>
        <v>3200</v>
      </c>
      <c r="Z32" s="11">
        <f t="shared" si="7"/>
        <v>3200</v>
      </c>
      <c r="AA32" s="11">
        <f t="shared" si="7"/>
        <v>3200</v>
      </c>
    </row>
    <row r="33" spans="2:27" s="11" customFormat="1" x14ac:dyDescent="0.2">
      <c r="B33" s="11" t="s">
        <v>48</v>
      </c>
      <c r="C33" s="11" t="s">
        <v>27</v>
      </c>
      <c r="D33" s="11" t="s">
        <v>62</v>
      </c>
      <c r="E33" s="11" t="s">
        <v>28</v>
      </c>
      <c r="F33" s="11">
        <v>45000</v>
      </c>
      <c r="G33" s="11">
        <f t="shared" si="1"/>
        <v>54000</v>
      </c>
      <c r="H33" s="11">
        <f t="shared" si="2"/>
        <v>4500</v>
      </c>
      <c r="I33" s="11">
        <f t="shared" si="7"/>
        <v>4500</v>
      </c>
      <c r="J33" s="11">
        <f t="shared" si="7"/>
        <v>4500</v>
      </c>
      <c r="K33" s="11">
        <f t="shared" si="7"/>
        <v>4500</v>
      </c>
      <c r="L33" s="11">
        <f t="shared" si="7"/>
        <v>4500</v>
      </c>
      <c r="M33" s="11">
        <f t="shared" si="7"/>
        <v>4500</v>
      </c>
      <c r="N33" s="11">
        <f t="shared" si="7"/>
        <v>4500</v>
      </c>
      <c r="O33" s="11">
        <f t="shared" si="7"/>
        <v>4500</v>
      </c>
      <c r="P33" s="11">
        <f t="shared" si="7"/>
        <v>4500</v>
      </c>
      <c r="Q33" s="11">
        <f t="shared" si="7"/>
        <v>4500</v>
      </c>
      <c r="R33" s="11">
        <f t="shared" si="7"/>
        <v>4500</v>
      </c>
      <c r="S33" s="11">
        <f t="shared" si="7"/>
        <v>4500</v>
      </c>
      <c r="T33" s="11">
        <f t="shared" si="7"/>
        <v>4500</v>
      </c>
      <c r="U33" s="11">
        <f t="shared" si="7"/>
        <v>4500</v>
      </c>
      <c r="V33" s="11">
        <f t="shared" si="7"/>
        <v>4500</v>
      </c>
      <c r="W33" s="11">
        <f t="shared" si="7"/>
        <v>4500</v>
      </c>
      <c r="X33" s="11">
        <f t="shared" si="7"/>
        <v>4500</v>
      </c>
      <c r="Y33" s="11">
        <f t="shared" si="7"/>
        <v>4500</v>
      </c>
      <c r="Z33" s="11">
        <f t="shared" si="7"/>
        <v>4500</v>
      </c>
      <c r="AA33" s="11">
        <f t="shared" si="7"/>
        <v>4500</v>
      </c>
    </row>
    <row r="34" spans="2:27" s="11" customFormat="1" x14ac:dyDescent="0.2">
      <c r="B34" s="11" t="s">
        <v>48</v>
      </c>
      <c r="C34" s="11" t="s">
        <v>27</v>
      </c>
      <c r="D34" s="11" t="s">
        <v>62</v>
      </c>
      <c r="E34" s="11" t="s">
        <v>29</v>
      </c>
      <c r="F34" s="11">
        <v>32000</v>
      </c>
      <c r="G34" s="11">
        <f t="shared" si="1"/>
        <v>38400</v>
      </c>
      <c r="H34" s="11">
        <f t="shared" si="2"/>
        <v>3200</v>
      </c>
      <c r="I34" s="11">
        <f t="shared" si="7"/>
        <v>3200</v>
      </c>
      <c r="J34" s="11">
        <f t="shared" si="7"/>
        <v>3200</v>
      </c>
      <c r="K34" s="11">
        <f t="shared" si="7"/>
        <v>3200</v>
      </c>
      <c r="L34" s="11">
        <f t="shared" si="7"/>
        <v>3200</v>
      </c>
      <c r="M34" s="11">
        <f t="shared" si="7"/>
        <v>3200</v>
      </c>
      <c r="N34" s="11">
        <f t="shared" si="7"/>
        <v>3200</v>
      </c>
      <c r="O34" s="11">
        <f t="shared" si="7"/>
        <v>3200</v>
      </c>
      <c r="P34" s="11">
        <f t="shared" si="7"/>
        <v>3200</v>
      </c>
      <c r="Q34" s="11">
        <f t="shared" si="7"/>
        <v>3200</v>
      </c>
      <c r="R34" s="11">
        <f t="shared" si="7"/>
        <v>3200</v>
      </c>
      <c r="S34" s="11">
        <f t="shared" si="7"/>
        <v>3200</v>
      </c>
      <c r="T34" s="11">
        <f t="shared" si="7"/>
        <v>3200</v>
      </c>
      <c r="U34" s="11">
        <f t="shared" si="7"/>
        <v>3200</v>
      </c>
      <c r="V34" s="11">
        <f t="shared" si="7"/>
        <v>3200</v>
      </c>
      <c r="W34" s="11">
        <f t="shared" si="7"/>
        <v>3200</v>
      </c>
      <c r="X34" s="11">
        <f t="shared" si="7"/>
        <v>3200</v>
      </c>
      <c r="Y34" s="11">
        <f t="shared" si="7"/>
        <v>3200</v>
      </c>
      <c r="Z34" s="11">
        <f t="shared" si="7"/>
        <v>3200</v>
      </c>
      <c r="AA34" s="11">
        <f t="shared" si="7"/>
        <v>3200</v>
      </c>
    </row>
    <row r="35" spans="2:27" s="11" customFormat="1" x14ac:dyDescent="0.2">
      <c r="B35" s="11" t="s">
        <v>48</v>
      </c>
      <c r="C35" s="11" t="s">
        <v>27</v>
      </c>
      <c r="D35" s="11" t="s">
        <v>62</v>
      </c>
      <c r="E35" s="11" t="s">
        <v>7</v>
      </c>
      <c r="F35" s="11">
        <v>35000</v>
      </c>
      <c r="G35" s="11">
        <f t="shared" si="1"/>
        <v>42000</v>
      </c>
      <c r="H35" s="11">
        <f t="shared" si="2"/>
        <v>3500</v>
      </c>
      <c r="I35" s="11">
        <f t="shared" si="7"/>
        <v>3500</v>
      </c>
      <c r="J35" s="11">
        <f t="shared" si="7"/>
        <v>3500</v>
      </c>
      <c r="K35" s="11">
        <f t="shared" si="7"/>
        <v>3500</v>
      </c>
      <c r="L35" s="11">
        <f t="shared" si="7"/>
        <v>3500</v>
      </c>
      <c r="M35" s="11">
        <f t="shared" si="7"/>
        <v>3500</v>
      </c>
      <c r="N35" s="11">
        <f t="shared" si="7"/>
        <v>3500</v>
      </c>
      <c r="O35" s="11">
        <f t="shared" si="7"/>
        <v>3500</v>
      </c>
      <c r="P35" s="11">
        <f t="shared" si="7"/>
        <v>3500</v>
      </c>
      <c r="Q35" s="11">
        <f t="shared" si="7"/>
        <v>3500</v>
      </c>
      <c r="R35" s="11">
        <f t="shared" si="7"/>
        <v>3500</v>
      </c>
      <c r="S35" s="11">
        <f t="shared" si="7"/>
        <v>3500</v>
      </c>
      <c r="T35" s="11">
        <f t="shared" si="7"/>
        <v>3500</v>
      </c>
      <c r="U35" s="11">
        <f t="shared" si="7"/>
        <v>3500</v>
      </c>
      <c r="V35" s="11">
        <f t="shared" si="7"/>
        <v>3500</v>
      </c>
      <c r="W35" s="11">
        <f t="shared" si="7"/>
        <v>3500</v>
      </c>
      <c r="X35" s="11">
        <f t="shared" si="7"/>
        <v>3500</v>
      </c>
      <c r="Y35" s="11">
        <f t="shared" si="7"/>
        <v>3500</v>
      </c>
      <c r="Z35" s="11">
        <f t="shared" si="7"/>
        <v>3500</v>
      </c>
      <c r="AA35" s="11">
        <f t="shared" si="7"/>
        <v>3500</v>
      </c>
    </row>
    <row r="36" spans="2:27" s="11" customFormat="1" x14ac:dyDescent="0.2">
      <c r="B36" s="11" t="s">
        <v>48</v>
      </c>
      <c r="C36" s="11" t="s">
        <v>27</v>
      </c>
      <c r="D36" s="11" t="s">
        <v>62</v>
      </c>
      <c r="E36" s="11" t="s">
        <v>7</v>
      </c>
      <c r="F36" s="11">
        <v>35000</v>
      </c>
      <c r="G36" s="11">
        <f t="shared" si="1"/>
        <v>42000</v>
      </c>
      <c r="H36" s="11">
        <f t="shared" si="2"/>
        <v>3500</v>
      </c>
      <c r="I36" s="11">
        <f t="shared" si="7"/>
        <v>3500</v>
      </c>
      <c r="J36" s="11">
        <f t="shared" si="7"/>
        <v>3500</v>
      </c>
      <c r="K36" s="11">
        <f t="shared" si="7"/>
        <v>3500</v>
      </c>
      <c r="L36" s="11">
        <f t="shared" si="7"/>
        <v>3500</v>
      </c>
      <c r="M36" s="11">
        <f t="shared" si="7"/>
        <v>3500</v>
      </c>
      <c r="N36" s="11">
        <f t="shared" si="7"/>
        <v>3500</v>
      </c>
      <c r="O36" s="11">
        <f t="shared" si="7"/>
        <v>3500</v>
      </c>
      <c r="P36" s="11">
        <f t="shared" si="7"/>
        <v>3500</v>
      </c>
      <c r="Q36" s="11">
        <f t="shared" si="7"/>
        <v>3500</v>
      </c>
      <c r="R36" s="11">
        <f t="shared" si="7"/>
        <v>3500</v>
      </c>
      <c r="S36" s="11">
        <f t="shared" si="7"/>
        <v>3500</v>
      </c>
      <c r="T36" s="11">
        <f t="shared" si="7"/>
        <v>3500</v>
      </c>
      <c r="U36" s="11">
        <f t="shared" si="7"/>
        <v>3500</v>
      </c>
      <c r="V36" s="11">
        <f t="shared" si="7"/>
        <v>3500</v>
      </c>
      <c r="W36" s="11">
        <f t="shared" si="7"/>
        <v>3500</v>
      </c>
      <c r="X36" s="11">
        <f t="shared" si="7"/>
        <v>3500</v>
      </c>
      <c r="Y36" s="11">
        <f t="shared" si="7"/>
        <v>3500</v>
      </c>
      <c r="Z36" s="11">
        <f t="shared" si="7"/>
        <v>3500</v>
      </c>
      <c r="AA36" s="11">
        <f t="shared" si="7"/>
        <v>3500</v>
      </c>
    </row>
    <row r="37" spans="2:27" s="11" customFormat="1" x14ac:dyDescent="0.2">
      <c r="B37" s="11" t="s">
        <v>49</v>
      </c>
      <c r="C37" s="11" t="s">
        <v>27</v>
      </c>
      <c r="D37" s="11" t="s">
        <v>62</v>
      </c>
      <c r="E37" s="11" t="s">
        <v>7</v>
      </c>
      <c r="F37" s="11">
        <v>35000</v>
      </c>
      <c r="G37" s="11">
        <f t="shared" si="1"/>
        <v>35000</v>
      </c>
      <c r="H37" s="11">
        <f t="shared" si="2"/>
        <v>2916.6666666666665</v>
      </c>
      <c r="I37" s="11">
        <f t="shared" si="7"/>
        <v>2916.6666666666665</v>
      </c>
      <c r="J37" s="11">
        <f t="shared" si="7"/>
        <v>2916.6666666666665</v>
      </c>
      <c r="K37" s="11">
        <f t="shared" si="7"/>
        <v>2916.6666666666665</v>
      </c>
      <c r="L37" s="11">
        <f t="shared" si="7"/>
        <v>2916.6666666666665</v>
      </c>
      <c r="M37" s="11">
        <f t="shared" si="7"/>
        <v>2916.6666666666665</v>
      </c>
      <c r="N37" s="11">
        <f t="shared" si="7"/>
        <v>2916.6666666666665</v>
      </c>
      <c r="O37" s="11">
        <f t="shared" si="7"/>
        <v>2916.6666666666665</v>
      </c>
      <c r="P37" s="11">
        <f t="shared" si="7"/>
        <v>2916.6666666666665</v>
      </c>
      <c r="Q37" s="11">
        <f t="shared" si="7"/>
        <v>2916.6666666666665</v>
      </c>
      <c r="R37" s="11">
        <f t="shared" si="7"/>
        <v>2916.6666666666665</v>
      </c>
      <c r="S37" s="11">
        <f t="shared" si="7"/>
        <v>2916.6666666666665</v>
      </c>
      <c r="T37" s="11">
        <f t="shared" si="7"/>
        <v>2916.6666666666665</v>
      </c>
      <c r="U37" s="11">
        <f t="shared" si="7"/>
        <v>2916.6666666666665</v>
      </c>
      <c r="V37" s="11">
        <f t="shared" si="7"/>
        <v>2916.6666666666665</v>
      </c>
      <c r="W37" s="11">
        <f t="shared" si="7"/>
        <v>2916.6666666666665</v>
      </c>
      <c r="X37" s="11">
        <f t="shared" si="7"/>
        <v>2916.6666666666665</v>
      </c>
      <c r="Y37" s="11">
        <f t="shared" si="7"/>
        <v>2916.6666666666665</v>
      </c>
      <c r="Z37" s="11">
        <f t="shared" si="7"/>
        <v>2916.6666666666665</v>
      </c>
      <c r="AA37" s="11">
        <f t="shared" si="7"/>
        <v>2916.6666666666665</v>
      </c>
    </row>
    <row r="38" spans="2:27" s="11" customFormat="1" x14ac:dyDescent="0.2">
      <c r="B38" s="11" t="s">
        <v>49</v>
      </c>
      <c r="C38" s="11" t="s">
        <v>21</v>
      </c>
      <c r="D38" s="11" t="s">
        <v>63</v>
      </c>
      <c r="E38" s="11" t="s">
        <v>25</v>
      </c>
      <c r="F38" s="11">
        <v>24000</v>
      </c>
      <c r="G38" s="11">
        <f t="shared" si="1"/>
        <v>24000</v>
      </c>
      <c r="H38" s="11">
        <f t="shared" ref="H38:Q44" si="8">$G38/12</f>
        <v>2000</v>
      </c>
      <c r="I38" s="11">
        <f t="shared" si="8"/>
        <v>2000</v>
      </c>
      <c r="J38" s="11">
        <f t="shared" si="8"/>
        <v>2000</v>
      </c>
      <c r="K38" s="11">
        <f t="shared" si="8"/>
        <v>2000</v>
      </c>
      <c r="L38" s="11">
        <f t="shared" si="8"/>
        <v>2000</v>
      </c>
      <c r="M38" s="11">
        <f t="shared" si="8"/>
        <v>2000</v>
      </c>
      <c r="N38" s="11">
        <f t="shared" si="8"/>
        <v>2000</v>
      </c>
      <c r="O38" s="11">
        <f t="shared" si="8"/>
        <v>2000</v>
      </c>
      <c r="P38" s="11">
        <f t="shared" si="8"/>
        <v>2000</v>
      </c>
      <c r="Q38" s="11">
        <f t="shared" si="8"/>
        <v>2000</v>
      </c>
      <c r="R38" s="11">
        <f t="shared" si="7"/>
        <v>2000</v>
      </c>
      <c r="S38" s="11">
        <f t="shared" si="7"/>
        <v>2000</v>
      </c>
      <c r="T38" s="11">
        <f t="shared" si="7"/>
        <v>2000</v>
      </c>
      <c r="U38" s="11">
        <f t="shared" si="7"/>
        <v>2000</v>
      </c>
      <c r="V38" s="11">
        <f t="shared" si="7"/>
        <v>2000</v>
      </c>
      <c r="W38" s="11">
        <f t="shared" si="7"/>
        <v>2000</v>
      </c>
      <c r="X38" s="11">
        <f t="shared" si="7"/>
        <v>2000</v>
      </c>
      <c r="Y38" s="11">
        <f t="shared" si="7"/>
        <v>2000</v>
      </c>
      <c r="Z38" s="11">
        <f t="shared" si="7"/>
        <v>2000</v>
      </c>
      <c r="AA38" s="11">
        <f t="shared" si="7"/>
        <v>2000</v>
      </c>
    </row>
    <row r="39" spans="2:27" s="11" customFormat="1" x14ac:dyDescent="0.2">
      <c r="B39" s="11" t="s">
        <v>49</v>
      </c>
      <c r="C39" s="11" t="s">
        <v>21</v>
      </c>
      <c r="D39" s="11" t="s">
        <v>63</v>
      </c>
      <c r="E39" s="11" t="s">
        <v>25</v>
      </c>
      <c r="F39" s="11">
        <v>24000</v>
      </c>
      <c r="G39" s="11">
        <f t="shared" si="1"/>
        <v>24000</v>
      </c>
      <c r="H39" s="11">
        <f t="shared" si="8"/>
        <v>2000</v>
      </c>
      <c r="I39" s="11">
        <f t="shared" si="8"/>
        <v>2000</v>
      </c>
      <c r="J39" s="11">
        <f t="shared" si="8"/>
        <v>2000</v>
      </c>
      <c r="K39" s="11">
        <f t="shared" si="8"/>
        <v>2000</v>
      </c>
      <c r="L39" s="11">
        <f t="shared" si="8"/>
        <v>2000</v>
      </c>
      <c r="M39" s="11">
        <f t="shared" si="8"/>
        <v>2000</v>
      </c>
      <c r="N39" s="11">
        <f t="shared" si="8"/>
        <v>2000</v>
      </c>
      <c r="O39" s="11">
        <f t="shared" si="8"/>
        <v>2000</v>
      </c>
      <c r="P39" s="11">
        <f t="shared" si="8"/>
        <v>2000</v>
      </c>
      <c r="Q39" s="11">
        <f t="shared" si="8"/>
        <v>2000</v>
      </c>
      <c r="R39" s="11">
        <f t="shared" si="7"/>
        <v>2000</v>
      </c>
      <c r="S39" s="11">
        <f t="shared" si="7"/>
        <v>2000</v>
      </c>
      <c r="T39" s="11">
        <f t="shared" si="7"/>
        <v>2000</v>
      </c>
      <c r="U39" s="11">
        <f t="shared" si="7"/>
        <v>2000</v>
      </c>
      <c r="V39" s="11">
        <f t="shared" si="7"/>
        <v>2000</v>
      </c>
      <c r="W39" s="11">
        <f t="shared" si="7"/>
        <v>2000</v>
      </c>
      <c r="X39" s="11">
        <f t="shared" si="7"/>
        <v>2000</v>
      </c>
      <c r="Y39" s="11">
        <f t="shared" si="7"/>
        <v>2000</v>
      </c>
      <c r="Z39" s="11">
        <f t="shared" si="7"/>
        <v>2000</v>
      </c>
      <c r="AA39" s="11">
        <f t="shared" si="7"/>
        <v>2000</v>
      </c>
    </row>
    <row r="40" spans="2:27" s="11" customFormat="1" x14ac:dyDescent="0.2">
      <c r="B40" s="11" t="s">
        <v>49</v>
      </c>
      <c r="C40" s="11" t="s">
        <v>33</v>
      </c>
      <c r="D40" s="11" t="s">
        <v>62</v>
      </c>
      <c r="E40" s="11" t="s">
        <v>36</v>
      </c>
      <c r="F40" s="11">
        <v>28000</v>
      </c>
      <c r="G40" s="11">
        <f t="shared" si="1"/>
        <v>28000</v>
      </c>
      <c r="H40" s="11">
        <f t="shared" si="8"/>
        <v>2333.3333333333335</v>
      </c>
      <c r="I40" s="11">
        <f t="shared" si="8"/>
        <v>2333.3333333333335</v>
      </c>
      <c r="J40" s="11">
        <f t="shared" si="8"/>
        <v>2333.3333333333335</v>
      </c>
      <c r="K40" s="11">
        <f t="shared" si="8"/>
        <v>2333.3333333333335</v>
      </c>
      <c r="L40" s="11">
        <f t="shared" si="8"/>
        <v>2333.3333333333335</v>
      </c>
      <c r="M40" s="11">
        <f t="shared" si="8"/>
        <v>2333.3333333333335</v>
      </c>
      <c r="N40" s="11">
        <f t="shared" si="8"/>
        <v>2333.3333333333335</v>
      </c>
      <c r="O40" s="11">
        <f t="shared" si="8"/>
        <v>2333.3333333333335</v>
      </c>
      <c r="P40" s="11">
        <f t="shared" si="8"/>
        <v>2333.3333333333335</v>
      </c>
      <c r="Q40" s="11">
        <f t="shared" si="8"/>
        <v>2333.3333333333335</v>
      </c>
      <c r="R40" s="11">
        <f t="shared" si="7"/>
        <v>2333.3333333333335</v>
      </c>
      <c r="S40" s="11">
        <f t="shared" si="7"/>
        <v>2333.3333333333335</v>
      </c>
      <c r="T40" s="11">
        <f t="shared" si="7"/>
        <v>2333.3333333333335</v>
      </c>
      <c r="U40" s="11">
        <f t="shared" si="7"/>
        <v>2333.3333333333335</v>
      </c>
      <c r="V40" s="11">
        <f t="shared" si="7"/>
        <v>2333.3333333333335</v>
      </c>
      <c r="W40" s="11">
        <f t="shared" si="7"/>
        <v>2333.3333333333335</v>
      </c>
      <c r="X40" s="11">
        <f t="shared" si="7"/>
        <v>2333.3333333333335</v>
      </c>
      <c r="Y40" s="11">
        <f t="shared" si="7"/>
        <v>2333.3333333333335</v>
      </c>
      <c r="Z40" s="11">
        <f t="shared" si="7"/>
        <v>2333.3333333333335</v>
      </c>
      <c r="AA40" s="11">
        <f t="shared" si="7"/>
        <v>2333.3333333333335</v>
      </c>
    </row>
    <row r="41" spans="2:27" s="11" customFormat="1" x14ac:dyDescent="0.2">
      <c r="B41" s="11" t="s">
        <v>49</v>
      </c>
      <c r="C41" s="11" t="s">
        <v>33</v>
      </c>
      <c r="D41" s="11" t="s">
        <v>62</v>
      </c>
      <c r="E41" s="11" t="s">
        <v>37</v>
      </c>
      <c r="F41" s="11">
        <v>28000</v>
      </c>
      <c r="G41" s="11">
        <f t="shared" si="1"/>
        <v>28000</v>
      </c>
      <c r="H41" s="11">
        <f t="shared" si="8"/>
        <v>2333.3333333333335</v>
      </c>
      <c r="I41" s="11">
        <f t="shared" si="8"/>
        <v>2333.3333333333335</v>
      </c>
      <c r="J41" s="11">
        <f t="shared" si="8"/>
        <v>2333.3333333333335</v>
      </c>
      <c r="K41" s="11">
        <f t="shared" si="8"/>
        <v>2333.3333333333335</v>
      </c>
      <c r="L41" s="11">
        <f t="shared" si="8"/>
        <v>2333.3333333333335</v>
      </c>
      <c r="M41" s="11">
        <f t="shared" si="8"/>
        <v>2333.3333333333335</v>
      </c>
      <c r="N41" s="11">
        <f t="shared" si="8"/>
        <v>2333.3333333333335</v>
      </c>
      <c r="O41" s="11">
        <f t="shared" si="8"/>
        <v>2333.3333333333335</v>
      </c>
      <c r="P41" s="11">
        <f t="shared" si="8"/>
        <v>2333.3333333333335</v>
      </c>
      <c r="Q41" s="11">
        <f t="shared" si="8"/>
        <v>2333.3333333333335</v>
      </c>
      <c r="R41" s="11">
        <f t="shared" si="7"/>
        <v>2333.3333333333335</v>
      </c>
      <c r="S41" s="11">
        <f t="shared" si="7"/>
        <v>2333.3333333333335</v>
      </c>
      <c r="T41" s="11">
        <f t="shared" si="7"/>
        <v>2333.3333333333335</v>
      </c>
      <c r="U41" s="11">
        <f t="shared" si="7"/>
        <v>2333.3333333333335</v>
      </c>
      <c r="V41" s="11">
        <f t="shared" si="7"/>
        <v>2333.3333333333335</v>
      </c>
      <c r="W41" s="11">
        <f t="shared" si="7"/>
        <v>2333.3333333333335</v>
      </c>
      <c r="X41" s="11">
        <f t="shared" si="7"/>
        <v>2333.3333333333335</v>
      </c>
      <c r="Y41" s="11">
        <f t="shared" si="7"/>
        <v>2333.3333333333335</v>
      </c>
      <c r="Z41" s="11">
        <f t="shared" si="7"/>
        <v>2333.3333333333335</v>
      </c>
      <c r="AA41" s="11">
        <f t="shared" si="7"/>
        <v>2333.3333333333335</v>
      </c>
    </row>
    <row r="42" spans="2:27" s="11" customFormat="1" x14ac:dyDescent="0.2">
      <c r="B42" s="11" t="s">
        <v>49</v>
      </c>
      <c r="C42" s="11" t="s">
        <v>33</v>
      </c>
      <c r="D42" s="11" t="s">
        <v>62</v>
      </c>
      <c r="E42" s="11" t="s">
        <v>38</v>
      </c>
      <c r="F42" s="11">
        <v>28000</v>
      </c>
      <c r="G42" s="11">
        <f t="shared" si="1"/>
        <v>28000</v>
      </c>
      <c r="H42" s="11">
        <f t="shared" si="8"/>
        <v>2333.3333333333335</v>
      </c>
      <c r="I42" s="11">
        <f t="shared" si="8"/>
        <v>2333.3333333333335</v>
      </c>
      <c r="J42" s="11">
        <f t="shared" si="8"/>
        <v>2333.3333333333335</v>
      </c>
      <c r="K42" s="11">
        <f t="shared" si="8"/>
        <v>2333.3333333333335</v>
      </c>
      <c r="L42" s="11">
        <f t="shared" si="8"/>
        <v>2333.3333333333335</v>
      </c>
      <c r="M42" s="11">
        <f t="shared" si="8"/>
        <v>2333.3333333333335</v>
      </c>
      <c r="N42" s="11">
        <f t="shared" si="8"/>
        <v>2333.3333333333335</v>
      </c>
      <c r="O42" s="11">
        <f t="shared" si="8"/>
        <v>2333.3333333333335</v>
      </c>
      <c r="P42" s="11">
        <f t="shared" si="8"/>
        <v>2333.3333333333335</v>
      </c>
      <c r="Q42" s="11">
        <f t="shared" si="8"/>
        <v>2333.3333333333335</v>
      </c>
      <c r="R42" s="11">
        <f t="shared" si="7"/>
        <v>2333.3333333333335</v>
      </c>
      <c r="S42" s="11">
        <f t="shared" si="7"/>
        <v>2333.3333333333335</v>
      </c>
      <c r="T42" s="11">
        <f t="shared" si="7"/>
        <v>2333.3333333333335</v>
      </c>
      <c r="U42" s="11">
        <f t="shared" si="7"/>
        <v>2333.3333333333335</v>
      </c>
      <c r="V42" s="11">
        <f t="shared" si="7"/>
        <v>2333.3333333333335</v>
      </c>
      <c r="W42" s="11">
        <f t="shared" si="7"/>
        <v>2333.3333333333335</v>
      </c>
      <c r="X42" s="11">
        <f t="shared" si="7"/>
        <v>2333.3333333333335</v>
      </c>
      <c r="Y42" s="11">
        <f t="shared" si="7"/>
        <v>2333.3333333333335</v>
      </c>
      <c r="Z42" s="11">
        <f t="shared" si="7"/>
        <v>2333.3333333333335</v>
      </c>
      <c r="AA42" s="11">
        <f t="shared" si="7"/>
        <v>2333.3333333333335</v>
      </c>
    </row>
    <row r="43" spans="2:27" s="11" customFormat="1" x14ac:dyDescent="0.2">
      <c r="B43" s="11" t="s">
        <v>49</v>
      </c>
      <c r="C43" s="11" t="s">
        <v>33</v>
      </c>
      <c r="D43" s="11" t="s">
        <v>62</v>
      </c>
      <c r="E43" s="11" t="s">
        <v>40</v>
      </c>
      <c r="F43" s="11">
        <v>22000</v>
      </c>
      <c r="G43" s="11">
        <f t="shared" si="1"/>
        <v>22000</v>
      </c>
      <c r="H43" s="11">
        <f t="shared" si="8"/>
        <v>1833.3333333333333</v>
      </c>
      <c r="I43" s="11">
        <f t="shared" si="8"/>
        <v>1833.3333333333333</v>
      </c>
      <c r="J43" s="11">
        <f t="shared" si="8"/>
        <v>1833.3333333333333</v>
      </c>
      <c r="K43" s="11">
        <f t="shared" si="8"/>
        <v>1833.3333333333333</v>
      </c>
      <c r="L43" s="11">
        <f t="shared" si="8"/>
        <v>1833.3333333333333</v>
      </c>
      <c r="M43" s="11">
        <f t="shared" si="8"/>
        <v>1833.3333333333333</v>
      </c>
      <c r="N43" s="11">
        <f t="shared" si="8"/>
        <v>1833.3333333333333</v>
      </c>
      <c r="O43" s="11">
        <f t="shared" si="8"/>
        <v>1833.3333333333333</v>
      </c>
      <c r="P43" s="11">
        <f t="shared" si="8"/>
        <v>1833.3333333333333</v>
      </c>
      <c r="Q43" s="11">
        <f t="shared" si="8"/>
        <v>1833.3333333333333</v>
      </c>
      <c r="R43" s="11">
        <f t="shared" si="7"/>
        <v>1833.3333333333333</v>
      </c>
      <c r="S43" s="11">
        <f t="shared" si="7"/>
        <v>1833.3333333333333</v>
      </c>
      <c r="T43" s="11">
        <f t="shared" si="7"/>
        <v>1833.3333333333333</v>
      </c>
      <c r="U43" s="11">
        <f t="shared" si="7"/>
        <v>1833.3333333333333</v>
      </c>
      <c r="V43" s="11">
        <f t="shared" si="7"/>
        <v>1833.3333333333333</v>
      </c>
      <c r="W43" s="11">
        <f t="shared" si="7"/>
        <v>1833.3333333333333</v>
      </c>
      <c r="X43" s="11">
        <f t="shared" si="7"/>
        <v>1833.3333333333333</v>
      </c>
      <c r="Y43" s="11">
        <f t="shared" si="7"/>
        <v>1833.3333333333333</v>
      </c>
      <c r="Z43" s="11">
        <f t="shared" si="7"/>
        <v>1833.3333333333333</v>
      </c>
      <c r="AA43" s="11">
        <f t="shared" si="7"/>
        <v>1833.3333333333333</v>
      </c>
    </row>
    <row r="44" spans="2:27" s="11" customFormat="1" x14ac:dyDescent="0.2">
      <c r="B44" s="11" t="s">
        <v>49</v>
      </c>
      <c r="C44" s="11" t="s">
        <v>27</v>
      </c>
      <c r="D44" s="11" t="s">
        <v>62</v>
      </c>
      <c r="E44" s="11" t="s">
        <v>30</v>
      </c>
      <c r="F44" s="11">
        <v>27000</v>
      </c>
      <c r="G44" s="11">
        <f t="shared" si="1"/>
        <v>27000</v>
      </c>
      <c r="H44" s="11">
        <f t="shared" si="8"/>
        <v>2250</v>
      </c>
      <c r="I44" s="11">
        <f t="shared" si="8"/>
        <v>2250</v>
      </c>
      <c r="J44" s="11">
        <f t="shared" si="8"/>
        <v>2250</v>
      </c>
      <c r="K44" s="11">
        <f t="shared" si="8"/>
        <v>2250</v>
      </c>
      <c r="L44" s="11">
        <f t="shared" si="8"/>
        <v>2250</v>
      </c>
      <c r="M44" s="11">
        <f t="shared" si="8"/>
        <v>2250</v>
      </c>
      <c r="N44" s="11">
        <f t="shared" si="8"/>
        <v>2250</v>
      </c>
      <c r="O44" s="11">
        <f t="shared" si="8"/>
        <v>2250</v>
      </c>
      <c r="P44" s="11">
        <f t="shared" si="8"/>
        <v>2250</v>
      </c>
      <c r="Q44" s="11">
        <f t="shared" si="8"/>
        <v>2250</v>
      </c>
      <c r="R44" s="11">
        <f t="shared" si="7"/>
        <v>2250</v>
      </c>
      <c r="S44" s="11">
        <f t="shared" si="7"/>
        <v>2250</v>
      </c>
      <c r="T44" s="11">
        <f t="shared" si="7"/>
        <v>2250</v>
      </c>
      <c r="U44" s="11">
        <f t="shared" si="7"/>
        <v>2250</v>
      </c>
      <c r="V44" s="11">
        <f t="shared" si="7"/>
        <v>2250</v>
      </c>
      <c r="W44" s="11">
        <f t="shared" si="7"/>
        <v>2250</v>
      </c>
      <c r="X44" s="11">
        <f t="shared" si="7"/>
        <v>2250</v>
      </c>
      <c r="Y44" s="11">
        <f t="shared" si="7"/>
        <v>2250</v>
      </c>
      <c r="Z44" s="11">
        <f t="shared" si="7"/>
        <v>2250</v>
      </c>
      <c r="AA44" s="11">
        <f t="shared" si="7"/>
        <v>2250</v>
      </c>
    </row>
    <row r="45" spans="2:27" s="12" customFormat="1" x14ac:dyDescent="0.2">
      <c r="B45" s="12" t="s">
        <v>48</v>
      </c>
      <c r="C45" s="12" t="s">
        <v>21</v>
      </c>
      <c r="D45" s="12" t="s">
        <v>63</v>
      </c>
      <c r="E45" s="12" t="s">
        <v>23</v>
      </c>
      <c r="F45" s="12">
        <v>45000</v>
      </c>
      <c r="G45" s="12">
        <f t="shared" si="1"/>
        <v>54000</v>
      </c>
      <c r="M45" s="12">
        <f>$G45/12</f>
        <v>4500</v>
      </c>
      <c r="N45" s="12">
        <f t="shared" si="7"/>
        <v>4500</v>
      </c>
      <c r="O45" s="12">
        <f t="shared" si="7"/>
        <v>4500</v>
      </c>
      <c r="P45" s="12">
        <f t="shared" si="7"/>
        <v>4500</v>
      </c>
      <c r="Q45" s="12">
        <f t="shared" si="7"/>
        <v>4500</v>
      </c>
      <c r="R45" s="12">
        <f t="shared" si="7"/>
        <v>4500</v>
      </c>
      <c r="S45" s="12">
        <f t="shared" si="7"/>
        <v>4500</v>
      </c>
      <c r="T45" s="12">
        <f t="shared" si="7"/>
        <v>4500</v>
      </c>
      <c r="U45" s="12">
        <f t="shared" si="7"/>
        <v>4500</v>
      </c>
      <c r="V45" s="12">
        <f t="shared" si="7"/>
        <v>4500</v>
      </c>
      <c r="W45" s="12">
        <f t="shared" si="7"/>
        <v>4500</v>
      </c>
      <c r="X45" s="12">
        <f t="shared" si="7"/>
        <v>4500</v>
      </c>
      <c r="Y45" s="12">
        <f t="shared" si="7"/>
        <v>4500</v>
      </c>
      <c r="Z45" s="12">
        <f t="shared" si="7"/>
        <v>4500</v>
      </c>
      <c r="AA45" s="12">
        <f t="shared" si="7"/>
        <v>4500</v>
      </c>
    </row>
    <row r="46" spans="2:27" s="12" customFormat="1" x14ac:dyDescent="0.2">
      <c r="B46" s="12" t="s">
        <v>48</v>
      </c>
      <c r="C46" s="12" t="s">
        <v>21</v>
      </c>
      <c r="D46" s="12" t="s">
        <v>63</v>
      </c>
      <c r="E46" s="12" t="s">
        <v>24</v>
      </c>
      <c r="F46" s="12">
        <v>38000</v>
      </c>
      <c r="G46" s="12">
        <f t="shared" si="1"/>
        <v>45600</v>
      </c>
      <c r="N46" s="12">
        <f>$G46/12</f>
        <v>3800</v>
      </c>
      <c r="O46" s="12">
        <f t="shared" si="7"/>
        <v>3800</v>
      </c>
      <c r="P46" s="12">
        <f t="shared" si="7"/>
        <v>3800</v>
      </c>
      <c r="Q46" s="12">
        <f t="shared" si="7"/>
        <v>3800</v>
      </c>
      <c r="R46" s="12">
        <f t="shared" si="7"/>
        <v>3800</v>
      </c>
      <c r="S46" s="12">
        <f t="shared" si="7"/>
        <v>3800</v>
      </c>
      <c r="T46" s="12">
        <f t="shared" si="7"/>
        <v>3800</v>
      </c>
      <c r="U46" s="12">
        <f t="shared" si="7"/>
        <v>3800</v>
      </c>
      <c r="V46" s="12">
        <f t="shared" si="7"/>
        <v>3800</v>
      </c>
      <c r="W46" s="12">
        <f t="shared" si="7"/>
        <v>3800</v>
      </c>
      <c r="X46" s="12">
        <f t="shared" si="7"/>
        <v>3800</v>
      </c>
      <c r="Y46" s="12">
        <f t="shared" si="7"/>
        <v>3800</v>
      </c>
      <c r="Z46" s="12">
        <f t="shared" si="7"/>
        <v>3800</v>
      </c>
      <c r="AA46" s="12">
        <f t="shared" si="7"/>
        <v>3800</v>
      </c>
    </row>
    <row r="47" spans="2:27" s="12" customFormat="1" x14ac:dyDescent="0.2">
      <c r="B47" s="12" t="s">
        <v>48</v>
      </c>
      <c r="C47" s="12" t="s">
        <v>21</v>
      </c>
      <c r="D47" s="12" t="s">
        <v>63</v>
      </c>
      <c r="E47" s="12" t="s">
        <v>24</v>
      </c>
      <c r="F47" s="12">
        <v>35000</v>
      </c>
      <c r="G47" s="12">
        <f t="shared" si="1"/>
        <v>42000</v>
      </c>
      <c r="R47" s="12">
        <f t="shared" ref="N47:AA50" si="9">$G47/12</f>
        <v>3500</v>
      </c>
      <c r="S47" s="12">
        <f t="shared" si="9"/>
        <v>3500</v>
      </c>
      <c r="T47" s="12">
        <f t="shared" si="9"/>
        <v>3500</v>
      </c>
      <c r="U47" s="12">
        <f t="shared" si="9"/>
        <v>3500</v>
      </c>
      <c r="V47" s="12">
        <f t="shared" si="9"/>
        <v>3500</v>
      </c>
      <c r="W47" s="12">
        <f t="shared" si="9"/>
        <v>3500</v>
      </c>
      <c r="X47" s="12">
        <f t="shared" si="9"/>
        <v>3500</v>
      </c>
      <c r="Y47" s="12">
        <f t="shared" si="9"/>
        <v>3500</v>
      </c>
      <c r="Z47" s="12">
        <f t="shared" si="9"/>
        <v>3500</v>
      </c>
      <c r="AA47" s="12">
        <f t="shared" si="9"/>
        <v>3500</v>
      </c>
    </row>
    <row r="48" spans="2:27" s="12" customFormat="1" x14ac:dyDescent="0.2">
      <c r="B48" s="12" t="s">
        <v>48</v>
      </c>
      <c r="C48" s="12" t="s">
        <v>21</v>
      </c>
      <c r="D48" s="12" t="s">
        <v>63</v>
      </c>
      <c r="E48" s="12" t="s">
        <v>24</v>
      </c>
      <c r="F48" s="12">
        <v>33000</v>
      </c>
      <c r="G48" s="12">
        <f t="shared" si="1"/>
        <v>39600</v>
      </c>
      <c r="U48" s="12">
        <f t="shared" si="9"/>
        <v>3300</v>
      </c>
      <c r="V48" s="12">
        <f t="shared" si="9"/>
        <v>3300</v>
      </c>
      <c r="W48" s="12">
        <f t="shared" si="9"/>
        <v>3300</v>
      </c>
      <c r="X48" s="12">
        <f t="shared" si="9"/>
        <v>3300</v>
      </c>
      <c r="Y48" s="12">
        <f t="shared" si="9"/>
        <v>3300</v>
      </c>
      <c r="Z48" s="12">
        <f t="shared" si="9"/>
        <v>3300</v>
      </c>
      <c r="AA48" s="12">
        <f t="shared" si="9"/>
        <v>3300</v>
      </c>
    </row>
    <row r="49" spans="2:27" s="12" customFormat="1" x14ac:dyDescent="0.2">
      <c r="B49" s="12" t="s">
        <v>48</v>
      </c>
      <c r="C49" s="12" t="s">
        <v>21</v>
      </c>
      <c r="D49" s="12" t="s">
        <v>63</v>
      </c>
      <c r="E49" s="12" t="s">
        <v>25</v>
      </c>
      <c r="F49" s="12">
        <v>24000</v>
      </c>
      <c r="G49" s="12">
        <f t="shared" si="1"/>
        <v>28800</v>
      </c>
      <c r="N49" s="12">
        <f t="shared" si="9"/>
        <v>2400</v>
      </c>
      <c r="O49" s="12">
        <f t="shared" si="9"/>
        <v>2400</v>
      </c>
      <c r="P49" s="12">
        <f t="shared" si="9"/>
        <v>2400</v>
      </c>
      <c r="Q49" s="12">
        <f t="shared" si="9"/>
        <v>2400</v>
      </c>
      <c r="R49" s="12">
        <f t="shared" si="9"/>
        <v>2400</v>
      </c>
      <c r="S49" s="12">
        <f t="shared" si="9"/>
        <v>2400</v>
      </c>
      <c r="T49" s="12">
        <f t="shared" si="9"/>
        <v>2400</v>
      </c>
      <c r="U49" s="12">
        <f t="shared" si="9"/>
        <v>2400</v>
      </c>
      <c r="V49" s="12">
        <f t="shared" si="9"/>
        <v>2400</v>
      </c>
      <c r="W49" s="12">
        <f t="shared" si="9"/>
        <v>2400</v>
      </c>
      <c r="X49" s="12">
        <f t="shared" si="9"/>
        <v>2400</v>
      </c>
      <c r="Y49" s="12">
        <f t="shared" si="9"/>
        <v>2400</v>
      </c>
      <c r="Z49" s="12">
        <f t="shared" si="9"/>
        <v>2400</v>
      </c>
      <c r="AA49" s="12">
        <f t="shared" si="9"/>
        <v>2400</v>
      </c>
    </row>
    <row r="50" spans="2:27" s="12" customFormat="1" x14ac:dyDescent="0.2">
      <c r="B50" s="12" t="s">
        <v>48</v>
      </c>
      <c r="C50" s="12" t="s">
        <v>21</v>
      </c>
      <c r="D50" s="12" t="s">
        <v>63</v>
      </c>
      <c r="E50" s="12" t="s">
        <v>25</v>
      </c>
      <c r="F50" s="12">
        <v>24000</v>
      </c>
      <c r="G50" s="12">
        <f t="shared" si="1"/>
        <v>28800</v>
      </c>
      <c r="T50" s="12">
        <f t="shared" si="9"/>
        <v>2400</v>
      </c>
      <c r="U50" s="12">
        <f t="shared" si="9"/>
        <v>2400</v>
      </c>
      <c r="V50" s="12">
        <f t="shared" si="9"/>
        <v>2400</v>
      </c>
      <c r="W50" s="12">
        <f t="shared" si="9"/>
        <v>2400</v>
      </c>
      <c r="X50" s="12">
        <f t="shared" si="9"/>
        <v>2400</v>
      </c>
      <c r="Y50" s="12">
        <f t="shared" si="9"/>
        <v>2400</v>
      </c>
      <c r="Z50" s="12">
        <f t="shared" si="9"/>
        <v>2400</v>
      </c>
      <c r="AA50" s="12">
        <f t="shared" si="9"/>
        <v>2400</v>
      </c>
    </row>
    <row r="51" spans="2:27" s="12" customFormat="1" x14ac:dyDescent="0.2">
      <c r="B51" s="12" t="s">
        <v>48</v>
      </c>
      <c r="C51" s="12" t="s">
        <v>21</v>
      </c>
      <c r="D51" s="12" t="s">
        <v>63</v>
      </c>
      <c r="E51" s="12" t="s">
        <v>31</v>
      </c>
      <c r="F51" s="12">
        <v>28000</v>
      </c>
      <c r="G51" s="12">
        <f t="shared" si="1"/>
        <v>33600</v>
      </c>
      <c r="V51" s="12">
        <f>$G51/12</f>
        <v>2800</v>
      </c>
      <c r="W51" s="12">
        <f t="shared" ref="W51:AA51" si="10">$G51/12</f>
        <v>2800</v>
      </c>
      <c r="X51" s="12">
        <f t="shared" si="10"/>
        <v>2800</v>
      </c>
      <c r="Y51" s="12">
        <f t="shared" si="10"/>
        <v>2800</v>
      </c>
      <c r="Z51" s="12">
        <f t="shared" si="10"/>
        <v>2800</v>
      </c>
      <c r="AA51" s="12">
        <f t="shared" si="10"/>
        <v>2800</v>
      </c>
    </row>
    <row r="52" spans="2:27" s="12" customFormat="1" x14ac:dyDescent="0.2">
      <c r="B52" s="12" t="s">
        <v>48</v>
      </c>
      <c r="C52" s="12" t="s">
        <v>21</v>
      </c>
      <c r="D52" s="12" t="s">
        <v>63</v>
      </c>
      <c r="E52" s="12" t="s">
        <v>31</v>
      </c>
      <c r="F52" s="12">
        <v>28000</v>
      </c>
      <c r="G52" s="12">
        <f t="shared" si="1"/>
        <v>33600</v>
      </c>
      <c r="R52" s="12">
        <f>$G52/12</f>
        <v>2800</v>
      </c>
      <c r="S52" s="12">
        <f t="shared" ref="S52:AA52" si="11">$G52/12</f>
        <v>2800</v>
      </c>
      <c r="T52" s="12">
        <f t="shared" si="11"/>
        <v>2800</v>
      </c>
      <c r="U52" s="12">
        <f t="shared" si="11"/>
        <v>2800</v>
      </c>
      <c r="V52" s="12">
        <f t="shared" si="11"/>
        <v>2800</v>
      </c>
      <c r="W52" s="12">
        <f t="shared" si="11"/>
        <v>2800</v>
      </c>
      <c r="X52" s="12">
        <f t="shared" si="11"/>
        <v>2800</v>
      </c>
      <c r="Y52" s="12">
        <f t="shared" si="11"/>
        <v>2800</v>
      </c>
      <c r="Z52" s="12">
        <f t="shared" si="11"/>
        <v>2800</v>
      </c>
      <c r="AA52" s="12">
        <f t="shared" si="11"/>
        <v>2800</v>
      </c>
    </row>
    <row r="53" spans="2:27" s="12" customFormat="1" x14ac:dyDescent="0.2">
      <c r="B53" s="12" t="s">
        <v>48</v>
      </c>
      <c r="C53" s="12" t="s">
        <v>33</v>
      </c>
      <c r="D53" s="12" t="s">
        <v>62</v>
      </c>
      <c r="E53" s="12" t="s">
        <v>37</v>
      </c>
      <c r="F53" s="12">
        <v>28000</v>
      </c>
      <c r="G53" s="12">
        <f t="shared" si="1"/>
        <v>33600</v>
      </c>
      <c r="J53" s="12">
        <f>$G53/12</f>
        <v>2800</v>
      </c>
      <c r="K53" s="12">
        <f t="shared" ref="K53:AA55" si="12">$G53/12</f>
        <v>2800</v>
      </c>
      <c r="L53" s="12">
        <f t="shared" si="12"/>
        <v>2800</v>
      </c>
      <c r="M53" s="12">
        <f t="shared" si="12"/>
        <v>2800</v>
      </c>
      <c r="N53" s="12">
        <f t="shared" si="12"/>
        <v>2800</v>
      </c>
      <c r="O53" s="12">
        <f t="shared" si="12"/>
        <v>2800</v>
      </c>
      <c r="P53" s="12">
        <f t="shared" si="12"/>
        <v>2800</v>
      </c>
      <c r="Q53" s="12">
        <f t="shared" si="12"/>
        <v>2800</v>
      </c>
      <c r="R53" s="12">
        <f t="shared" si="12"/>
        <v>2800</v>
      </c>
      <c r="S53" s="12">
        <f t="shared" si="12"/>
        <v>2800</v>
      </c>
      <c r="T53" s="12">
        <f t="shared" si="12"/>
        <v>2800</v>
      </c>
      <c r="U53" s="12">
        <f t="shared" si="12"/>
        <v>2800</v>
      </c>
      <c r="V53" s="12">
        <f t="shared" si="12"/>
        <v>2800</v>
      </c>
      <c r="W53" s="12">
        <f t="shared" si="12"/>
        <v>2800</v>
      </c>
      <c r="X53" s="12">
        <f t="shared" si="12"/>
        <v>2800</v>
      </c>
      <c r="Y53" s="12">
        <f t="shared" si="12"/>
        <v>2800</v>
      </c>
      <c r="Z53" s="12">
        <f t="shared" si="12"/>
        <v>2800</v>
      </c>
      <c r="AA53" s="12">
        <f t="shared" si="12"/>
        <v>2800</v>
      </c>
    </row>
    <row r="54" spans="2:27" s="12" customFormat="1" x14ac:dyDescent="0.2">
      <c r="B54" s="12" t="s">
        <v>48</v>
      </c>
      <c r="C54" s="12" t="s">
        <v>33</v>
      </c>
      <c r="D54" s="12" t="s">
        <v>62</v>
      </c>
      <c r="E54" s="12" t="s">
        <v>38</v>
      </c>
      <c r="F54" s="12">
        <v>28000</v>
      </c>
      <c r="G54" s="12">
        <f t="shared" si="1"/>
        <v>33600</v>
      </c>
      <c r="U54" s="12">
        <f t="shared" si="12"/>
        <v>2800</v>
      </c>
      <c r="V54" s="12">
        <f t="shared" si="12"/>
        <v>2800</v>
      </c>
      <c r="W54" s="12">
        <f t="shared" si="12"/>
        <v>2800</v>
      </c>
      <c r="X54" s="12">
        <f t="shared" si="12"/>
        <v>2800</v>
      </c>
      <c r="Y54" s="12">
        <f t="shared" si="12"/>
        <v>2800</v>
      </c>
      <c r="Z54" s="12">
        <f t="shared" si="12"/>
        <v>2800</v>
      </c>
      <c r="AA54" s="12">
        <f t="shared" si="12"/>
        <v>2800</v>
      </c>
    </row>
    <row r="55" spans="2:27" s="12" customFormat="1" x14ac:dyDescent="0.2">
      <c r="B55" s="12" t="s">
        <v>49</v>
      </c>
      <c r="C55" s="12" t="s">
        <v>27</v>
      </c>
      <c r="D55" s="12" t="s">
        <v>62</v>
      </c>
      <c r="E55" s="12" t="s">
        <v>7</v>
      </c>
      <c r="F55" s="12">
        <v>30000</v>
      </c>
      <c r="G55" s="12">
        <f t="shared" si="1"/>
        <v>30000</v>
      </c>
      <c r="L55" s="12">
        <f>$G55/12</f>
        <v>2500</v>
      </c>
      <c r="M55" s="12">
        <f t="shared" ref="M55:T55" si="13">$G55/12</f>
        <v>2500</v>
      </c>
      <c r="N55" s="12">
        <f t="shared" si="13"/>
        <v>2500</v>
      </c>
      <c r="O55" s="12">
        <f t="shared" si="13"/>
        <v>2500</v>
      </c>
      <c r="P55" s="12">
        <f t="shared" si="13"/>
        <v>2500</v>
      </c>
      <c r="Q55" s="12">
        <f t="shared" si="13"/>
        <v>2500</v>
      </c>
      <c r="R55" s="12">
        <f t="shared" si="13"/>
        <v>2500</v>
      </c>
      <c r="S55" s="12">
        <f t="shared" si="13"/>
        <v>2500</v>
      </c>
      <c r="T55" s="12">
        <f t="shared" si="13"/>
        <v>2500</v>
      </c>
      <c r="U55" s="12">
        <f t="shared" si="12"/>
        <v>2500</v>
      </c>
      <c r="V55" s="12">
        <f t="shared" si="12"/>
        <v>2500</v>
      </c>
      <c r="W55" s="12">
        <f t="shared" si="12"/>
        <v>2500</v>
      </c>
      <c r="X55" s="12">
        <f t="shared" si="12"/>
        <v>2500</v>
      </c>
      <c r="Y55" s="12">
        <f t="shared" si="12"/>
        <v>2500</v>
      </c>
      <c r="Z55" s="12">
        <f t="shared" si="12"/>
        <v>2500</v>
      </c>
      <c r="AA55" s="12">
        <f t="shared" si="12"/>
        <v>2500</v>
      </c>
    </row>
    <row r="56" spans="2:27" s="12" customFormat="1" x14ac:dyDescent="0.2">
      <c r="B56" s="12" t="s">
        <v>49</v>
      </c>
      <c r="C56" s="12" t="s">
        <v>27</v>
      </c>
      <c r="D56" s="12" t="s">
        <v>62</v>
      </c>
      <c r="E56" s="12" t="s">
        <v>7</v>
      </c>
      <c r="F56" s="12">
        <v>30000</v>
      </c>
      <c r="G56" s="12">
        <f t="shared" si="1"/>
        <v>30000</v>
      </c>
      <c r="O56" s="12">
        <f>$G56/12</f>
        <v>2500</v>
      </c>
      <c r="P56" s="12">
        <f t="shared" ref="P56:AA56" si="14">$G56/12</f>
        <v>2500</v>
      </c>
      <c r="Q56" s="12">
        <f t="shared" si="14"/>
        <v>2500</v>
      </c>
      <c r="R56" s="12">
        <f t="shared" si="14"/>
        <v>2500</v>
      </c>
      <c r="S56" s="12">
        <f t="shared" si="14"/>
        <v>2500</v>
      </c>
      <c r="T56" s="12">
        <f t="shared" si="14"/>
        <v>2500</v>
      </c>
      <c r="U56" s="12">
        <f t="shared" si="14"/>
        <v>2500</v>
      </c>
      <c r="V56" s="12">
        <f t="shared" si="14"/>
        <v>2500</v>
      </c>
      <c r="W56" s="12">
        <f t="shared" si="14"/>
        <v>2500</v>
      </c>
      <c r="X56" s="12">
        <f t="shared" si="14"/>
        <v>2500</v>
      </c>
      <c r="Y56" s="12">
        <f t="shared" si="14"/>
        <v>2500</v>
      </c>
      <c r="Z56" s="12">
        <f t="shared" si="14"/>
        <v>2500</v>
      </c>
      <c r="AA56" s="12">
        <f t="shared" si="14"/>
        <v>2500</v>
      </c>
    </row>
    <row r="57" spans="2:27" s="14" customFormat="1" x14ac:dyDescent="0.2">
      <c r="B57" s="12" t="s">
        <v>49</v>
      </c>
      <c r="C57" s="14" t="s">
        <v>27</v>
      </c>
      <c r="D57" s="14" t="s">
        <v>62</v>
      </c>
      <c r="E57" s="14" t="s">
        <v>7</v>
      </c>
      <c r="F57" s="14">
        <v>30000</v>
      </c>
      <c r="G57" s="14">
        <f t="shared" si="1"/>
        <v>30000</v>
      </c>
      <c r="V57" s="12">
        <f>$G57/12</f>
        <v>2500</v>
      </c>
      <c r="W57" s="12">
        <f t="shared" ref="W57:AA57" si="15">$G57/12</f>
        <v>2500</v>
      </c>
      <c r="X57" s="12">
        <f t="shared" si="15"/>
        <v>2500</v>
      </c>
      <c r="Y57" s="12">
        <f t="shared" si="15"/>
        <v>2500</v>
      </c>
      <c r="Z57" s="12">
        <f t="shared" si="15"/>
        <v>2500</v>
      </c>
      <c r="AA57" s="12">
        <f t="shared" si="15"/>
        <v>2500</v>
      </c>
    </row>
    <row r="58" spans="2:27" s="12" customFormat="1" x14ac:dyDescent="0.2">
      <c r="B58" s="12" t="s">
        <v>49</v>
      </c>
      <c r="C58" s="12" t="s">
        <v>21</v>
      </c>
      <c r="D58" s="12" t="s">
        <v>62</v>
      </c>
      <c r="E58" s="12" t="s">
        <v>25</v>
      </c>
      <c r="F58" s="12">
        <v>24000</v>
      </c>
      <c r="G58" s="12">
        <f t="shared" si="1"/>
        <v>24000</v>
      </c>
      <c r="S58" s="12">
        <f>$G58/12</f>
        <v>2000</v>
      </c>
      <c r="T58" s="12">
        <f>$G58/12</f>
        <v>2000</v>
      </c>
      <c r="U58" s="12">
        <f>$G58/12</f>
        <v>2000</v>
      </c>
      <c r="V58" s="12">
        <f>$G58/12</f>
        <v>2000</v>
      </c>
      <c r="W58" s="12">
        <f>$G58/12</f>
        <v>2000</v>
      </c>
      <c r="X58" s="12">
        <f>$G58/12</f>
        <v>2000</v>
      </c>
      <c r="Y58" s="12">
        <f>$G58/12</f>
        <v>2000</v>
      </c>
      <c r="Z58" s="12">
        <f>$G58/12</f>
        <v>2000</v>
      </c>
      <c r="AA58" s="12">
        <f>$G58/12</f>
        <v>2000</v>
      </c>
    </row>
    <row r="59" spans="2:27" s="15" customFormat="1" ht="16" thickBot="1" x14ac:dyDescent="0.25">
      <c r="E59" s="15" t="s">
        <v>8</v>
      </c>
      <c r="F59" s="15">
        <f>SUM(F2:F58)</f>
        <v>1894000</v>
      </c>
      <c r="G59" s="15">
        <f t="shared" ref="G59:AA59" si="16">SUM(G2:G58)</f>
        <v>2206800</v>
      </c>
      <c r="H59" s="15">
        <f t="shared" si="16"/>
        <v>143300.00000000006</v>
      </c>
      <c r="I59" s="15">
        <f t="shared" si="16"/>
        <v>143300.00000000006</v>
      </c>
      <c r="J59" s="15">
        <f t="shared" si="16"/>
        <v>146100.00000000006</v>
      </c>
      <c r="K59" s="15">
        <f t="shared" si="16"/>
        <v>146100.00000000006</v>
      </c>
      <c r="L59" s="15">
        <f t="shared" si="16"/>
        <v>148600.00000000006</v>
      </c>
      <c r="M59" s="15">
        <f t="shared" si="16"/>
        <v>153100.00000000006</v>
      </c>
      <c r="N59" s="15">
        <f t="shared" si="16"/>
        <v>159300.00000000006</v>
      </c>
      <c r="O59" s="15">
        <f t="shared" si="16"/>
        <v>161800.00000000006</v>
      </c>
      <c r="P59" s="15">
        <f t="shared" si="16"/>
        <v>161800.00000000006</v>
      </c>
      <c r="Q59" s="15">
        <f t="shared" si="16"/>
        <v>161800.00000000006</v>
      </c>
      <c r="R59" s="15">
        <f t="shared" si="16"/>
        <v>168100.00000000006</v>
      </c>
      <c r="S59" s="15">
        <f t="shared" si="16"/>
        <v>170100.00000000006</v>
      </c>
      <c r="T59" s="15">
        <f t="shared" si="16"/>
        <v>172500.00000000006</v>
      </c>
      <c r="U59" s="15">
        <f t="shared" si="16"/>
        <v>178600.00000000006</v>
      </c>
      <c r="V59" s="15">
        <f t="shared" si="16"/>
        <v>183900.00000000006</v>
      </c>
      <c r="W59" s="15">
        <f t="shared" si="16"/>
        <v>183900.00000000006</v>
      </c>
      <c r="X59" s="15">
        <f t="shared" si="16"/>
        <v>183900.00000000006</v>
      </c>
      <c r="Y59" s="15">
        <f t="shared" si="16"/>
        <v>183900.00000000006</v>
      </c>
      <c r="Z59" s="15">
        <f t="shared" si="16"/>
        <v>183900.00000000006</v>
      </c>
      <c r="AA59" s="15">
        <f t="shared" si="16"/>
        <v>183900.00000000006</v>
      </c>
    </row>
    <row r="60" spans="2:27" ht="16" thickTop="1" x14ac:dyDescent="0.2"/>
    <row r="61" spans="2:27" x14ac:dyDescent="0.2">
      <c r="C61" s="33">
        <f>+F61/$F$69</f>
        <v>0.3437170010559662</v>
      </c>
      <c r="D61" s="13" t="s">
        <v>48</v>
      </c>
      <c r="E61" s="13" t="s">
        <v>63</v>
      </c>
      <c r="F61" s="11">
        <f>SUMIFS(F$2:F$58,$B$2:$B$58,$D61,$D$2:$D$58,$E61)</f>
        <v>651000</v>
      </c>
      <c r="G61" s="11">
        <f t="shared" ref="G61:AA62" si="17">SUMIFS(G$2:G$58,$B$2:$B$58,$D61,$D$2:$D$58,$E61)</f>
        <v>781200</v>
      </c>
      <c r="H61" s="11">
        <f t="shared" si="17"/>
        <v>39600</v>
      </c>
      <c r="I61" s="11">
        <f t="shared" si="17"/>
        <v>39600</v>
      </c>
      <c r="J61" s="11">
        <f t="shared" si="17"/>
        <v>39600</v>
      </c>
      <c r="K61" s="11">
        <f t="shared" si="17"/>
        <v>39600</v>
      </c>
      <c r="L61" s="11">
        <f t="shared" si="17"/>
        <v>39600</v>
      </c>
      <c r="M61" s="11">
        <f t="shared" si="17"/>
        <v>44100</v>
      </c>
      <c r="N61" s="11">
        <f t="shared" si="17"/>
        <v>50300</v>
      </c>
      <c r="O61" s="11">
        <f t="shared" si="17"/>
        <v>50300</v>
      </c>
      <c r="P61" s="11">
        <f t="shared" si="17"/>
        <v>50300</v>
      </c>
      <c r="Q61" s="11">
        <f t="shared" si="17"/>
        <v>50300</v>
      </c>
      <c r="R61" s="11">
        <f t="shared" si="17"/>
        <v>56600</v>
      </c>
      <c r="S61" s="11">
        <f t="shared" si="17"/>
        <v>56600</v>
      </c>
      <c r="T61" s="11">
        <f t="shared" si="17"/>
        <v>59000</v>
      </c>
      <c r="U61" s="11">
        <f t="shared" si="17"/>
        <v>62300</v>
      </c>
      <c r="V61" s="11">
        <f t="shared" si="17"/>
        <v>65100</v>
      </c>
      <c r="W61" s="11">
        <f t="shared" si="17"/>
        <v>65100</v>
      </c>
      <c r="X61" s="11">
        <f t="shared" si="17"/>
        <v>65100</v>
      </c>
      <c r="Y61" s="11">
        <f t="shared" si="17"/>
        <v>65100</v>
      </c>
      <c r="Z61" s="11">
        <f t="shared" si="17"/>
        <v>65100</v>
      </c>
      <c r="AA61" s="11">
        <f t="shared" si="17"/>
        <v>65100</v>
      </c>
    </row>
    <row r="62" spans="2:27" x14ac:dyDescent="0.2">
      <c r="C62" s="33">
        <f>+F62/$F$69</f>
        <v>0.48204857444561772</v>
      </c>
      <c r="D62" s="13" t="s">
        <v>48</v>
      </c>
      <c r="E62" s="13" t="s">
        <v>62</v>
      </c>
      <c r="F62" s="19">
        <f>SUMIFS(F$2:F$58,$B$2:$B$58,$D62,$D$2:$D$58,$E62)</f>
        <v>913000</v>
      </c>
      <c r="G62" s="19">
        <f t="shared" si="17"/>
        <v>1095600</v>
      </c>
      <c r="H62" s="19">
        <f t="shared" si="17"/>
        <v>85700</v>
      </c>
      <c r="I62" s="19">
        <f t="shared" si="17"/>
        <v>85700</v>
      </c>
      <c r="J62" s="19">
        <f t="shared" si="17"/>
        <v>88500</v>
      </c>
      <c r="K62" s="19">
        <f t="shared" si="17"/>
        <v>88500</v>
      </c>
      <c r="L62" s="19">
        <f t="shared" si="17"/>
        <v>88500</v>
      </c>
      <c r="M62" s="19">
        <f t="shared" si="17"/>
        <v>88500</v>
      </c>
      <c r="N62" s="19">
        <f t="shared" si="17"/>
        <v>88500</v>
      </c>
      <c r="O62" s="19">
        <f t="shared" si="17"/>
        <v>88500</v>
      </c>
      <c r="P62" s="19">
        <f t="shared" si="17"/>
        <v>88500</v>
      </c>
      <c r="Q62" s="19">
        <f t="shared" si="17"/>
        <v>88500</v>
      </c>
      <c r="R62" s="19">
        <f t="shared" si="17"/>
        <v>88500</v>
      </c>
      <c r="S62" s="19">
        <f t="shared" si="17"/>
        <v>88500</v>
      </c>
      <c r="T62" s="19">
        <f t="shared" si="17"/>
        <v>88500</v>
      </c>
      <c r="U62" s="19">
        <f t="shared" si="17"/>
        <v>91300</v>
      </c>
      <c r="V62" s="19">
        <f t="shared" si="17"/>
        <v>91300</v>
      </c>
      <c r="W62" s="19">
        <f t="shared" si="17"/>
        <v>91300</v>
      </c>
      <c r="X62" s="19">
        <f t="shared" si="17"/>
        <v>91300</v>
      </c>
      <c r="Y62" s="19">
        <f t="shared" si="17"/>
        <v>91300</v>
      </c>
      <c r="Z62" s="19">
        <f t="shared" si="17"/>
        <v>91300</v>
      </c>
      <c r="AA62" s="19">
        <f t="shared" si="17"/>
        <v>91300</v>
      </c>
    </row>
    <row r="63" spans="2:27" s="34" customFormat="1" x14ac:dyDescent="0.2">
      <c r="C63" s="37"/>
      <c r="D63" s="34" t="s">
        <v>64</v>
      </c>
      <c r="F63" s="35">
        <f>SUM(F61:F62)</f>
        <v>1564000</v>
      </c>
      <c r="G63" s="35">
        <f t="shared" ref="G63:AA63" si="18">SUM(G61:G62)</f>
        <v>1876800</v>
      </c>
      <c r="H63" s="35">
        <f t="shared" si="18"/>
        <v>125300</v>
      </c>
      <c r="I63" s="35">
        <f t="shared" si="18"/>
        <v>125300</v>
      </c>
      <c r="J63" s="35">
        <f t="shared" si="18"/>
        <v>128100</v>
      </c>
      <c r="K63" s="35">
        <f t="shared" si="18"/>
        <v>128100</v>
      </c>
      <c r="L63" s="35">
        <f t="shared" si="18"/>
        <v>128100</v>
      </c>
      <c r="M63" s="35">
        <f t="shared" si="18"/>
        <v>132600</v>
      </c>
      <c r="N63" s="35">
        <f t="shared" si="18"/>
        <v>138800</v>
      </c>
      <c r="O63" s="35">
        <f t="shared" si="18"/>
        <v>138800</v>
      </c>
      <c r="P63" s="35">
        <f t="shared" si="18"/>
        <v>138800</v>
      </c>
      <c r="Q63" s="35">
        <f t="shared" si="18"/>
        <v>138800</v>
      </c>
      <c r="R63" s="35">
        <f t="shared" si="18"/>
        <v>145100</v>
      </c>
      <c r="S63" s="35">
        <f t="shared" si="18"/>
        <v>145100</v>
      </c>
      <c r="T63" s="35">
        <f t="shared" si="18"/>
        <v>147500</v>
      </c>
      <c r="U63" s="35">
        <f t="shared" si="18"/>
        <v>153600</v>
      </c>
      <c r="V63" s="35">
        <f t="shared" si="18"/>
        <v>156400</v>
      </c>
      <c r="W63" s="35">
        <f t="shared" si="18"/>
        <v>156400</v>
      </c>
      <c r="X63" s="35">
        <f t="shared" si="18"/>
        <v>156400</v>
      </c>
      <c r="Y63" s="35">
        <f t="shared" si="18"/>
        <v>156400</v>
      </c>
      <c r="Z63" s="35">
        <f t="shared" si="18"/>
        <v>156400</v>
      </c>
      <c r="AA63" s="35">
        <f t="shared" si="18"/>
        <v>156400</v>
      </c>
    </row>
    <row r="64" spans="2:27" x14ac:dyDescent="0.2">
      <c r="C64" s="33"/>
      <c r="H64" s="11"/>
      <c r="I64" s="11"/>
      <c r="J64" s="11"/>
      <c r="K64" s="11"/>
    </row>
    <row r="65" spans="3:27" x14ac:dyDescent="0.2">
      <c r="C65" s="33">
        <f t="shared" ref="C65:C66" si="19">+F65/$F$69</f>
        <v>2.5343189017951427E-2</v>
      </c>
      <c r="D65" s="13" t="s">
        <v>51</v>
      </c>
      <c r="E65" s="13" t="s">
        <v>63</v>
      </c>
      <c r="F65" s="11">
        <f>SUMIFS(F$2:F$58,$B$2:$B$58,$D65,$D$2:$D$58,$E65)</f>
        <v>48000</v>
      </c>
      <c r="G65" s="11">
        <f t="shared" ref="G65:AA66" si="20">SUMIFS(G$2:G$58,$B$2:$B$58,$D65,$D$2:$D$58,$E65)</f>
        <v>48000</v>
      </c>
      <c r="H65" s="11">
        <f t="shared" si="20"/>
        <v>4000</v>
      </c>
      <c r="I65" s="11">
        <f t="shared" si="20"/>
        <v>4000</v>
      </c>
      <c r="J65" s="11">
        <f t="shared" si="20"/>
        <v>4000</v>
      </c>
      <c r="K65" s="11">
        <f t="shared" si="20"/>
        <v>4000</v>
      </c>
      <c r="L65" s="11">
        <f t="shared" si="20"/>
        <v>4000</v>
      </c>
      <c r="M65" s="11">
        <f t="shared" si="20"/>
        <v>4000</v>
      </c>
      <c r="N65" s="11">
        <f t="shared" si="20"/>
        <v>4000</v>
      </c>
      <c r="O65" s="11">
        <f t="shared" si="20"/>
        <v>4000</v>
      </c>
      <c r="P65" s="11">
        <f t="shared" si="20"/>
        <v>4000</v>
      </c>
      <c r="Q65" s="11">
        <f t="shared" si="20"/>
        <v>4000</v>
      </c>
      <c r="R65" s="11">
        <f t="shared" si="20"/>
        <v>4000</v>
      </c>
      <c r="S65" s="11">
        <f t="shared" si="20"/>
        <v>4000</v>
      </c>
      <c r="T65" s="11">
        <f t="shared" si="20"/>
        <v>4000</v>
      </c>
      <c r="U65" s="11">
        <f t="shared" si="20"/>
        <v>4000</v>
      </c>
      <c r="V65" s="11">
        <f t="shared" si="20"/>
        <v>4000</v>
      </c>
      <c r="W65" s="11">
        <f t="shared" si="20"/>
        <v>4000</v>
      </c>
      <c r="X65" s="11">
        <f t="shared" si="20"/>
        <v>4000</v>
      </c>
      <c r="Y65" s="11">
        <f t="shared" si="20"/>
        <v>4000</v>
      </c>
      <c r="Z65" s="11">
        <f t="shared" si="20"/>
        <v>4000</v>
      </c>
      <c r="AA65" s="11">
        <f t="shared" si="20"/>
        <v>4000</v>
      </c>
    </row>
    <row r="66" spans="3:27" x14ac:dyDescent="0.2">
      <c r="C66" s="33">
        <f t="shared" si="19"/>
        <v>0.14889123548046462</v>
      </c>
      <c r="D66" s="13" t="s">
        <v>51</v>
      </c>
      <c r="E66" s="13" t="s">
        <v>62</v>
      </c>
      <c r="F66" s="19">
        <f>SUMIFS(F$2:F$58,$B$2:$B$58,$D66,$D$2:$D$58,$E66)</f>
        <v>282000</v>
      </c>
      <c r="G66" s="19">
        <f t="shared" si="20"/>
        <v>282000</v>
      </c>
      <c r="H66" s="19">
        <f t="shared" si="20"/>
        <v>14000.000000000002</v>
      </c>
      <c r="I66" s="19">
        <f t="shared" si="20"/>
        <v>14000.000000000002</v>
      </c>
      <c r="J66" s="19">
        <f t="shared" si="20"/>
        <v>14000.000000000002</v>
      </c>
      <c r="K66" s="19">
        <f t="shared" si="20"/>
        <v>14000.000000000002</v>
      </c>
      <c r="L66" s="19">
        <f t="shared" si="20"/>
        <v>16500</v>
      </c>
      <c r="M66" s="19">
        <f t="shared" si="20"/>
        <v>16500</v>
      </c>
      <c r="N66" s="19">
        <f t="shared" si="20"/>
        <v>16500</v>
      </c>
      <c r="O66" s="19">
        <f t="shared" si="20"/>
        <v>19000</v>
      </c>
      <c r="P66" s="19">
        <f t="shared" si="20"/>
        <v>19000</v>
      </c>
      <c r="Q66" s="19">
        <f t="shared" si="20"/>
        <v>19000</v>
      </c>
      <c r="R66" s="19">
        <f t="shared" si="20"/>
        <v>19000</v>
      </c>
      <c r="S66" s="19">
        <f t="shared" si="20"/>
        <v>21000</v>
      </c>
      <c r="T66" s="19">
        <f t="shared" si="20"/>
        <v>21000</v>
      </c>
      <c r="U66" s="19">
        <f t="shared" si="20"/>
        <v>21000</v>
      </c>
      <c r="V66" s="19">
        <f t="shared" si="20"/>
        <v>23500</v>
      </c>
      <c r="W66" s="19">
        <f t="shared" si="20"/>
        <v>23500</v>
      </c>
      <c r="X66" s="19">
        <f t="shared" si="20"/>
        <v>23500</v>
      </c>
      <c r="Y66" s="19">
        <f t="shared" si="20"/>
        <v>23500</v>
      </c>
      <c r="Z66" s="19">
        <f t="shared" si="20"/>
        <v>23500</v>
      </c>
      <c r="AA66" s="19">
        <f t="shared" si="20"/>
        <v>23500</v>
      </c>
    </row>
    <row r="67" spans="3:27" s="34" customFormat="1" x14ac:dyDescent="0.2">
      <c r="D67" s="34" t="s">
        <v>65</v>
      </c>
      <c r="F67" s="35">
        <f>SUM(F65:F66)</f>
        <v>330000</v>
      </c>
      <c r="G67" s="35">
        <f t="shared" ref="G67:AA67" si="21">SUM(G65:G66)</f>
        <v>330000</v>
      </c>
      <c r="H67" s="35">
        <f t="shared" si="21"/>
        <v>18000</v>
      </c>
      <c r="I67" s="35">
        <f t="shared" si="21"/>
        <v>18000</v>
      </c>
      <c r="J67" s="35">
        <f t="shared" si="21"/>
        <v>18000</v>
      </c>
      <c r="K67" s="35">
        <f t="shared" si="21"/>
        <v>18000</v>
      </c>
      <c r="L67" s="35">
        <f t="shared" si="21"/>
        <v>20500</v>
      </c>
      <c r="M67" s="35">
        <f t="shared" si="21"/>
        <v>20500</v>
      </c>
      <c r="N67" s="35">
        <f t="shared" si="21"/>
        <v>20500</v>
      </c>
      <c r="O67" s="35">
        <f t="shared" si="21"/>
        <v>23000</v>
      </c>
      <c r="P67" s="35">
        <f t="shared" si="21"/>
        <v>23000</v>
      </c>
      <c r="Q67" s="35">
        <f t="shared" si="21"/>
        <v>23000</v>
      </c>
      <c r="R67" s="35">
        <f t="shared" si="21"/>
        <v>23000</v>
      </c>
      <c r="S67" s="35">
        <f t="shared" si="21"/>
        <v>25000</v>
      </c>
      <c r="T67" s="35">
        <f t="shared" si="21"/>
        <v>25000</v>
      </c>
      <c r="U67" s="35">
        <f t="shared" si="21"/>
        <v>25000</v>
      </c>
      <c r="V67" s="35">
        <f t="shared" si="21"/>
        <v>27500</v>
      </c>
      <c r="W67" s="35">
        <f t="shared" si="21"/>
        <v>27500</v>
      </c>
      <c r="X67" s="35">
        <f t="shared" si="21"/>
        <v>27500</v>
      </c>
      <c r="Y67" s="35">
        <f t="shared" si="21"/>
        <v>27500</v>
      </c>
      <c r="Z67" s="35">
        <f t="shared" si="21"/>
        <v>27500</v>
      </c>
      <c r="AA67" s="35">
        <f t="shared" si="21"/>
        <v>27500</v>
      </c>
    </row>
    <row r="68" spans="3:27" x14ac:dyDescent="0.2"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spans="3:27" s="34" customFormat="1" x14ac:dyDescent="0.2">
      <c r="D69" s="34" t="s">
        <v>66</v>
      </c>
      <c r="F69" s="36">
        <f>SUM(F67,F63)</f>
        <v>1894000</v>
      </c>
      <c r="G69" s="36">
        <f t="shared" ref="G69:AA69" si="22">SUM(G67,G63)</f>
        <v>2206800</v>
      </c>
      <c r="H69" s="36">
        <f t="shared" si="22"/>
        <v>143300</v>
      </c>
      <c r="I69" s="36">
        <f t="shared" si="22"/>
        <v>143300</v>
      </c>
      <c r="J69" s="36">
        <f t="shared" si="22"/>
        <v>146100</v>
      </c>
      <c r="K69" s="36">
        <f t="shared" si="22"/>
        <v>146100</v>
      </c>
      <c r="L69" s="36">
        <f t="shared" si="22"/>
        <v>148600</v>
      </c>
      <c r="M69" s="36">
        <f t="shared" si="22"/>
        <v>153100</v>
      </c>
      <c r="N69" s="36">
        <f t="shared" si="22"/>
        <v>159300</v>
      </c>
      <c r="O69" s="36">
        <f t="shared" si="22"/>
        <v>161800</v>
      </c>
      <c r="P69" s="36">
        <f t="shared" si="22"/>
        <v>161800</v>
      </c>
      <c r="Q69" s="36">
        <f t="shared" si="22"/>
        <v>161800</v>
      </c>
      <c r="R69" s="36">
        <f t="shared" si="22"/>
        <v>168100</v>
      </c>
      <c r="S69" s="36">
        <f t="shared" si="22"/>
        <v>170100</v>
      </c>
      <c r="T69" s="36">
        <f t="shared" si="22"/>
        <v>172500</v>
      </c>
      <c r="U69" s="36">
        <f t="shared" si="22"/>
        <v>178600</v>
      </c>
      <c r="V69" s="36">
        <f t="shared" si="22"/>
        <v>183900</v>
      </c>
      <c r="W69" s="36">
        <f t="shared" si="22"/>
        <v>183900</v>
      </c>
      <c r="X69" s="36">
        <f t="shared" si="22"/>
        <v>183900</v>
      </c>
      <c r="Y69" s="36">
        <f t="shared" si="22"/>
        <v>183900</v>
      </c>
      <c r="Z69" s="36">
        <f t="shared" si="22"/>
        <v>183900</v>
      </c>
      <c r="AA69" s="36">
        <f t="shared" si="22"/>
        <v>183900</v>
      </c>
    </row>
    <row r="70" spans="3:27" x14ac:dyDescent="0.2">
      <c r="F70" s="20"/>
    </row>
    <row r="71" spans="3:27" x14ac:dyDescent="0.2">
      <c r="E71" s="13" t="s">
        <v>73</v>
      </c>
      <c r="F71" s="33">
        <f>+F63/F69</f>
        <v>0.82576557550158391</v>
      </c>
      <c r="G71" s="33">
        <f t="shared" ref="G71:AA71" si="23">+G63/G69</f>
        <v>0.85046220772158787</v>
      </c>
      <c r="H71" s="33">
        <f t="shared" si="23"/>
        <v>0.87438939288206563</v>
      </c>
      <c r="I71" s="33">
        <f t="shared" si="23"/>
        <v>0.87438939288206563</v>
      </c>
      <c r="J71" s="33">
        <f t="shared" si="23"/>
        <v>0.87679671457905539</v>
      </c>
      <c r="K71" s="33">
        <f t="shared" si="23"/>
        <v>0.87679671457905539</v>
      </c>
      <c r="L71" s="33">
        <f t="shared" si="23"/>
        <v>0.86204576043068637</v>
      </c>
      <c r="M71" s="33">
        <f t="shared" si="23"/>
        <v>0.86610058785107769</v>
      </c>
      <c r="N71" s="33">
        <f t="shared" si="23"/>
        <v>0.87131198995605774</v>
      </c>
      <c r="O71" s="33">
        <f t="shared" si="23"/>
        <v>0.85784919653893699</v>
      </c>
      <c r="P71" s="33">
        <f t="shared" si="23"/>
        <v>0.85784919653893699</v>
      </c>
      <c r="Q71" s="33">
        <f t="shared" si="23"/>
        <v>0.85784919653893699</v>
      </c>
      <c r="R71" s="33">
        <f t="shared" si="23"/>
        <v>0.86317668054729324</v>
      </c>
      <c r="S71" s="33">
        <f t="shared" si="23"/>
        <v>0.85302763080540855</v>
      </c>
      <c r="T71" s="33">
        <f t="shared" si="23"/>
        <v>0.85507246376811596</v>
      </c>
      <c r="U71" s="33">
        <f t="shared" si="23"/>
        <v>0.8600223964165733</v>
      </c>
      <c r="V71" s="33">
        <f t="shared" si="23"/>
        <v>0.85046220772158787</v>
      </c>
      <c r="W71" s="33">
        <f t="shared" si="23"/>
        <v>0.85046220772158787</v>
      </c>
      <c r="X71" s="33">
        <f t="shared" si="23"/>
        <v>0.85046220772158787</v>
      </c>
      <c r="Y71" s="33">
        <f t="shared" si="23"/>
        <v>0.85046220772158787</v>
      </c>
      <c r="Z71" s="33">
        <f t="shared" si="23"/>
        <v>0.85046220772158787</v>
      </c>
      <c r="AA71" s="33">
        <f t="shared" si="23"/>
        <v>0.85046220772158787</v>
      </c>
    </row>
    <row r="72" spans="3:27" x14ac:dyDescent="0.2">
      <c r="D72" s="33"/>
    </row>
    <row r="73" spans="3:27" x14ac:dyDescent="0.2">
      <c r="D73" s="33">
        <f>+F73/F75</f>
        <v>0.36906019007391766</v>
      </c>
      <c r="E73" s="13" t="s">
        <v>63</v>
      </c>
      <c r="F73" s="11">
        <f>SUMIFS(F$2:F$58,$D$2:$D$58,$E73)</f>
        <v>699000</v>
      </c>
      <c r="G73" s="11">
        <f t="shared" ref="G73:AA74" si="24">SUMIFS(G$2:G$58,$D$2:$D$58,$E73)</f>
        <v>829200</v>
      </c>
      <c r="H73" s="11">
        <f t="shared" si="24"/>
        <v>43600</v>
      </c>
      <c r="I73" s="11">
        <f t="shared" si="24"/>
        <v>43600</v>
      </c>
      <c r="J73" s="11">
        <f t="shared" si="24"/>
        <v>43600</v>
      </c>
      <c r="K73" s="11">
        <f t="shared" si="24"/>
        <v>43600</v>
      </c>
      <c r="L73" s="11">
        <f t="shared" si="24"/>
        <v>43600</v>
      </c>
      <c r="M73" s="11">
        <f t="shared" si="24"/>
        <v>48100</v>
      </c>
      <c r="N73" s="11">
        <f t="shared" si="24"/>
        <v>54300</v>
      </c>
      <c r="O73" s="11">
        <f t="shared" si="24"/>
        <v>54300</v>
      </c>
      <c r="P73" s="11">
        <f t="shared" si="24"/>
        <v>54300</v>
      </c>
      <c r="Q73" s="11">
        <f t="shared" si="24"/>
        <v>54300</v>
      </c>
      <c r="R73" s="11">
        <f t="shared" si="24"/>
        <v>60600</v>
      </c>
      <c r="S73" s="11">
        <f t="shared" si="24"/>
        <v>60600</v>
      </c>
      <c r="T73" s="11">
        <f t="shared" si="24"/>
        <v>63000</v>
      </c>
      <c r="U73" s="11">
        <f t="shared" si="24"/>
        <v>66300</v>
      </c>
      <c r="V73" s="11">
        <f t="shared" si="24"/>
        <v>69100</v>
      </c>
      <c r="W73" s="11">
        <f t="shared" si="24"/>
        <v>69100</v>
      </c>
      <c r="X73" s="11">
        <f t="shared" si="24"/>
        <v>69100</v>
      </c>
      <c r="Y73" s="11">
        <f t="shared" si="24"/>
        <v>69100</v>
      </c>
      <c r="Z73" s="11">
        <f t="shared" si="24"/>
        <v>69100</v>
      </c>
      <c r="AA73" s="11">
        <f t="shared" si="24"/>
        <v>69100</v>
      </c>
    </row>
    <row r="74" spans="3:27" x14ac:dyDescent="0.2">
      <c r="D74" s="33">
        <f>1-D73</f>
        <v>0.63093980992608234</v>
      </c>
      <c r="E74" s="13" t="s">
        <v>62</v>
      </c>
      <c r="F74" s="19">
        <f>SUMIFS(F$2:F$58,$D$2:$D$58,$E74)</f>
        <v>1195000</v>
      </c>
      <c r="G74" s="19">
        <f t="shared" si="24"/>
        <v>1377600</v>
      </c>
      <c r="H74" s="19">
        <f t="shared" si="24"/>
        <v>99699.999999999985</v>
      </c>
      <c r="I74" s="19">
        <f t="shared" si="24"/>
        <v>99699.999999999985</v>
      </c>
      <c r="J74" s="19">
        <f t="shared" si="24"/>
        <v>102499.99999999999</v>
      </c>
      <c r="K74" s="19">
        <f t="shared" si="24"/>
        <v>102499.99999999999</v>
      </c>
      <c r="L74" s="19">
        <f t="shared" si="24"/>
        <v>104999.99999999999</v>
      </c>
      <c r="M74" s="19">
        <f t="shared" si="24"/>
        <v>104999.99999999999</v>
      </c>
      <c r="N74" s="19">
        <f t="shared" si="24"/>
        <v>104999.99999999999</v>
      </c>
      <c r="O74" s="19">
        <f t="shared" si="24"/>
        <v>107499.99999999999</v>
      </c>
      <c r="P74" s="19">
        <f t="shared" si="24"/>
        <v>107499.99999999999</v>
      </c>
      <c r="Q74" s="19">
        <f t="shared" si="24"/>
        <v>107499.99999999999</v>
      </c>
      <c r="R74" s="19">
        <f t="shared" si="24"/>
        <v>107499.99999999999</v>
      </c>
      <c r="S74" s="19">
        <f t="shared" si="24"/>
        <v>109499.99999999999</v>
      </c>
      <c r="T74" s="19">
        <f t="shared" si="24"/>
        <v>109499.99999999999</v>
      </c>
      <c r="U74" s="19">
        <f t="shared" si="24"/>
        <v>112299.99999999999</v>
      </c>
      <c r="V74" s="19">
        <f t="shared" si="24"/>
        <v>114799.99999999999</v>
      </c>
      <c r="W74" s="19">
        <f t="shared" si="24"/>
        <v>114799.99999999999</v>
      </c>
      <c r="X74" s="19">
        <f t="shared" si="24"/>
        <v>114799.99999999999</v>
      </c>
      <c r="Y74" s="19">
        <f t="shared" si="24"/>
        <v>114799.99999999999</v>
      </c>
      <c r="Z74" s="19">
        <f t="shared" si="24"/>
        <v>114799.99999999999</v>
      </c>
      <c r="AA74" s="19">
        <f t="shared" si="24"/>
        <v>114799.99999999999</v>
      </c>
    </row>
    <row r="75" spans="3:27" x14ac:dyDescent="0.2">
      <c r="F75" s="21">
        <f>SUM(F73:F74)</f>
        <v>1894000</v>
      </c>
      <c r="G75" s="21">
        <f t="shared" ref="G75:AA75" si="25">SUM(G73:G74)</f>
        <v>2206800</v>
      </c>
      <c r="H75" s="21">
        <f t="shared" si="25"/>
        <v>143300</v>
      </c>
      <c r="I75" s="21">
        <f t="shared" si="25"/>
        <v>143300</v>
      </c>
      <c r="J75" s="21">
        <f t="shared" si="25"/>
        <v>146100</v>
      </c>
      <c r="K75" s="21">
        <f t="shared" si="25"/>
        <v>146100</v>
      </c>
      <c r="L75" s="21">
        <f t="shared" si="25"/>
        <v>148600</v>
      </c>
      <c r="M75" s="21">
        <f t="shared" si="25"/>
        <v>153100</v>
      </c>
      <c r="N75" s="21">
        <f t="shared" si="25"/>
        <v>159300</v>
      </c>
      <c r="O75" s="21">
        <f t="shared" si="25"/>
        <v>161800</v>
      </c>
      <c r="P75" s="21">
        <f t="shared" si="25"/>
        <v>161800</v>
      </c>
      <c r="Q75" s="21">
        <f t="shared" si="25"/>
        <v>161800</v>
      </c>
      <c r="R75" s="21">
        <f t="shared" si="25"/>
        <v>168100</v>
      </c>
      <c r="S75" s="21">
        <f t="shared" si="25"/>
        <v>170100</v>
      </c>
      <c r="T75" s="21">
        <f t="shared" si="25"/>
        <v>172500</v>
      </c>
      <c r="U75" s="21">
        <f t="shared" si="25"/>
        <v>178600</v>
      </c>
      <c r="V75" s="21">
        <f t="shared" si="25"/>
        <v>183900</v>
      </c>
      <c r="W75" s="21">
        <f t="shared" si="25"/>
        <v>183900</v>
      </c>
      <c r="X75" s="21">
        <f t="shared" si="25"/>
        <v>183900</v>
      </c>
      <c r="Y75" s="21">
        <f t="shared" si="25"/>
        <v>183900</v>
      </c>
      <c r="Z75" s="21">
        <f t="shared" si="25"/>
        <v>183900</v>
      </c>
      <c r="AA75" s="21">
        <f t="shared" si="25"/>
        <v>183900</v>
      </c>
    </row>
    <row r="76" spans="3:27" x14ac:dyDescent="0.2">
      <c r="F76" s="20"/>
    </row>
  </sheetData>
  <autoFilter ref="C1:C76" xr:uid="{CE03EA6E-860A-4D3F-A00A-C9A9C1A6DE0F}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F2B5D-6C73-41C8-9548-CDF843198153}">
  <dimension ref="A1:Y15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C25" sqref="C25"/>
    </sheetView>
  </sheetViews>
  <sheetFormatPr baseColWidth="10" defaultColWidth="8.6640625" defaultRowHeight="15" x14ac:dyDescent="0.2"/>
  <cols>
    <col min="2" max="2" width="15.6640625" customWidth="1"/>
    <col min="3" max="3" width="43.33203125" bestFit="1" customWidth="1"/>
    <col min="4" max="4" width="18.6640625" bestFit="1" customWidth="1"/>
    <col min="5" max="5" width="12.83203125" bestFit="1" customWidth="1"/>
    <col min="6" max="6" width="9.1640625" bestFit="1" customWidth="1"/>
    <col min="7" max="9" width="8.1640625" bestFit="1" customWidth="1"/>
    <col min="10" max="25" width="9.1640625" bestFit="1" customWidth="1"/>
  </cols>
  <sheetData>
    <row r="1" spans="1:25" s="1" customFormat="1" ht="48" x14ac:dyDescent="0.2">
      <c r="A1" s="3" t="s">
        <v>0</v>
      </c>
      <c r="B1" s="3" t="s">
        <v>9</v>
      </c>
      <c r="C1" s="3" t="s">
        <v>10</v>
      </c>
      <c r="D1" s="3" t="s">
        <v>11</v>
      </c>
      <c r="E1" s="3" t="s">
        <v>87</v>
      </c>
      <c r="F1" s="2">
        <v>45931</v>
      </c>
      <c r="G1" s="2">
        <v>45962</v>
      </c>
      <c r="H1" s="2">
        <v>45992</v>
      </c>
      <c r="I1" s="2">
        <v>46023</v>
      </c>
      <c r="J1" s="2">
        <v>46054</v>
      </c>
      <c r="K1" s="2">
        <v>46082</v>
      </c>
      <c r="L1" s="2">
        <v>46113</v>
      </c>
      <c r="M1" s="2">
        <v>46143</v>
      </c>
      <c r="N1" s="2">
        <v>46174</v>
      </c>
      <c r="O1" s="2">
        <v>46204</v>
      </c>
      <c r="P1" s="2">
        <v>46235</v>
      </c>
      <c r="Q1" s="2">
        <v>46266</v>
      </c>
      <c r="R1" s="2">
        <v>46296</v>
      </c>
      <c r="S1" s="2">
        <v>46327</v>
      </c>
      <c r="T1" s="2">
        <v>46357</v>
      </c>
      <c r="U1" s="2">
        <v>46388</v>
      </c>
      <c r="V1" s="2">
        <v>46419</v>
      </c>
      <c r="W1" s="2">
        <v>46447</v>
      </c>
      <c r="X1" s="2">
        <v>46478</v>
      </c>
      <c r="Y1" s="2">
        <v>46508</v>
      </c>
    </row>
    <row r="2" spans="1:25" s="6" customFormat="1" x14ac:dyDescent="0.2">
      <c r="B2" s="6" t="s">
        <v>89</v>
      </c>
      <c r="C2" s="6" t="s">
        <v>12</v>
      </c>
      <c r="E2" s="6">
        <f>600*12</f>
        <v>7200</v>
      </c>
      <c r="F2" s="6">
        <f>$E2/12</f>
        <v>600</v>
      </c>
      <c r="G2" s="6">
        <f t="shared" ref="G2:Y7" si="0">$E2/12</f>
        <v>600</v>
      </c>
      <c r="H2" s="6">
        <f t="shared" si="0"/>
        <v>600</v>
      </c>
      <c r="I2" s="6">
        <f t="shared" si="0"/>
        <v>600</v>
      </c>
      <c r="J2" s="6">
        <f t="shared" si="0"/>
        <v>600</v>
      </c>
      <c r="K2" s="6">
        <f t="shared" si="0"/>
        <v>600</v>
      </c>
      <c r="L2" s="6">
        <f t="shared" si="0"/>
        <v>600</v>
      </c>
      <c r="M2" s="6">
        <f t="shared" si="0"/>
        <v>600</v>
      </c>
      <c r="N2" s="6">
        <f t="shared" si="0"/>
        <v>600</v>
      </c>
      <c r="O2" s="6">
        <f t="shared" si="0"/>
        <v>600</v>
      </c>
      <c r="P2" s="6">
        <f t="shared" si="0"/>
        <v>600</v>
      </c>
      <c r="Q2" s="6">
        <f t="shared" si="0"/>
        <v>600</v>
      </c>
      <c r="R2" s="6">
        <f t="shared" si="0"/>
        <v>600</v>
      </c>
      <c r="S2" s="6">
        <f t="shared" si="0"/>
        <v>600</v>
      </c>
      <c r="T2" s="6">
        <f t="shared" si="0"/>
        <v>600</v>
      </c>
      <c r="U2" s="6">
        <f t="shared" si="0"/>
        <v>600</v>
      </c>
      <c r="V2" s="6">
        <f t="shared" si="0"/>
        <v>600</v>
      </c>
      <c r="W2" s="6">
        <f t="shared" si="0"/>
        <v>600</v>
      </c>
      <c r="X2" s="6">
        <f t="shared" si="0"/>
        <v>600</v>
      </c>
      <c r="Y2" s="6">
        <f t="shared" si="0"/>
        <v>600</v>
      </c>
    </row>
    <row r="3" spans="1:25" s="6" customFormat="1" x14ac:dyDescent="0.2">
      <c r="B3" s="6" t="s">
        <v>89</v>
      </c>
      <c r="C3" s="6" t="s">
        <v>55</v>
      </c>
      <c r="E3" s="6">
        <f>5000*12</f>
        <v>60000</v>
      </c>
      <c r="F3" s="6">
        <f t="shared" ref="F3:U4" si="1">$E3/12</f>
        <v>5000</v>
      </c>
      <c r="G3" s="6">
        <f t="shared" si="1"/>
        <v>5000</v>
      </c>
      <c r="H3" s="6">
        <f t="shared" si="1"/>
        <v>5000</v>
      </c>
      <c r="I3" s="6">
        <f t="shared" si="1"/>
        <v>5000</v>
      </c>
      <c r="J3" s="6">
        <f t="shared" si="1"/>
        <v>5000</v>
      </c>
      <c r="K3" s="6">
        <f t="shared" si="1"/>
        <v>5000</v>
      </c>
      <c r="L3" s="6">
        <f t="shared" si="1"/>
        <v>5000</v>
      </c>
      <c r="M3" s="6">
        <f t="shared" si="1"/>
        <v>5000</v>
      </c>
      <c r="N3" s="6">
        <f t="shared" si="1"/>
        <v>5000</v>
      </c>
      <c r="O3" s="6">
        <f t="shared" si="1"/>
        <v>5000</v>
      </c>
      <c r="P3" s="6">
        <f t="shared" si="1"/>
        <v>5000</v>
      </c>
      <c r="Q3" s="6">
        <f t="shared" si="1"/>
        <v>5000</v>
      </c>
      <c r="R3" s="6">
        <f t="shared" si="1"/>
        <v>5000</v>
      </c>
      <c r="S3" s="6">
        <f t="shared" si="1"/>
        <v>5000</v>
      </c>
      <c r="T3" s="6">
        <f t="shared" si="1"/>
        <v>5000</v>
      </c>
      <c r="U3" s="6">
        <f t="shared" si="1"/>
        <v>5000</v>
      </c>
      <c r="V3" s="6">
        <f t="shared" si="0"/>
        <v>5000</v>
      </c>
      <c r="W3" s="6">
        <f t="shared" si="0"/>
        <v>5000</v>
      </c>
      <c r="X3" s="6">
        <f t="shared" si="0"/>
        <v>5000</v>
      </c>
      <c r="Y3" s="6">
        <f t="shared" si="0"/>
        <v>5000</v>
      </c>
    </row>
    <row r="4" spans="1:25" s="6" customFormat="1" x14ac:dyDescent="0.2">
      <c r="B4" s="6" t="s">
        <v>89</v>
      </c>
      <c r="C4" s="6" t="s">
        <v>56</v>
      </c>
      <c r="E4" s="6">
        <v>60000</v>
      </c>
      <c r="F4" s="6">
        <f t="shared" si="1"/>
        <v>5000</v>
      </c>
      <c r="G4" s="6">
        <f t="shared" si="0"/>
        <v>5000</v>
      </c>
      <c r="H4" s="6">
        <f t="shared" si="0"/>
        <v>5000</v>
      </c>
      <c r="I4" s="6">
        <f t="shared" si="0"/>
        <v>5000</v>
      </c>
      <c r="J4" s="6">
        <f t="shared" si="0"/>
        <v>5000</v>
      </c>
      <c r="K4" s="6">
        <f t="shared" si="0"/>
        <v>5000</v>
      </c>
      <c r="L4" s="6">
        <f t="shared" si="0"/>
        <v>5000</v>
      </c>
      <c r="M4" s="6">
        <f t="shared" si="0"/>
        <v>5000</v>
      </c>
      <c r="N4" s="6">
        <f t="shared" si="0"/>
        <v>5000</v>
      </c>
      <c r="O4" s="6">
        <f t="shared" si="0"/>
        <v>5000</v>
      </c>
      <c r="P4" s="6">
        <f t="shared" si="0"/>
        <v>5000</v>
      </c>
      <c r="Q4" s="6">
        <f t="shared" si="0"/>
        <v>5000</v>
      </c>
      <c r="R4" s="6">
        <f t="shared" si="0"/>
        <v>5000</v>
      </c>
      <c r="S4" s="6">
        <f t="shared" si="0"/>
        <v>5000</v>
      </c>
      <c r="T4" s="6">
        <f t="shared" si="0"/>
        <v>5000</v>
      </c>
      <c r="U4" s="6">
        <f t="shared" si="0"/>
        <v>5000</v>
      </c>
      <c r="V4" s="6">
        <f t="shared" si="0"/>
        <v>5000</v>
      </c>
      <c r="W4" s="6">
        <f t="shared" si="0"/>
        <v>5000</v>
      </c>
      <c r="X4" s="6">
        <f t="shared" si="0"/>
        <v>5000</v>
      </c>
      <c r="Y4" s="6">
        <f t="shared" si="0"/>
        <v>5000</v>
      </c>
    </row>
    <row r="5" spans="1:25" s="6" customFormat="1" x14ac:dyDescent="0.2">
      <c r="B5" s="6" t="s">
        <v>91</v>
      </c>
      <c r="C5" s="6" t="s">
        <v>44</v>
      </c>
      <c r="E5" s="6">
        <v>22000</v>
      </c>
      <c r="F5" s="6">
        <f>$E5/12</f>
        <v>1833.3333333333333</v>
      </c>
      <c r="G5" s="6">
        <f t="shared" si="0"/>
        <v>1833.3333333333333</v>
      </c>
      <c r="H5" s="6">
        <f t="shared" si="0"/>
        <v>1833.3333333333333</v>
      </c>
      <c r="I5" s="6">
        <f t="shared" si="0"/>
        <v>1833.3333333333333</v>
      </c>
      <c r="J5" s="6">
        <f t="shared" si="0"/>
        <v>1833.3333333333333</v>
      </c>
      <c r="K5" s="6">
        <f t="shared" si="0"/>
        <v>1833.3333333333333</v>
      </c>
      <c r="L5" s="6">
        <f t="shared" si="0"/>
        <v>1833.3333333333333</v>
      </c>
      <c r="M5" s="6">
        <f t="shared" si="0"/>
        <v>1833.3333333333333</v>
      </c>
      <c r="N5" s="6">
        <f t="shared" si="0"/>
        <v>1833.3333333333333</v>
      </c>
      <c r="O5" s="6">
        <f t="shared" si="0"/>
        <v>1833.3333333333333</v>
      </c>
      <c r="P5" s="6">
        <f t="shared" si="0"/>
        <v>1833.3333333333333</v>
      </c>
      <c r="Q5" s="6">
        <f t="shared" si="0"/>
        <v>1833.3333333333333</v>
      </c>
      <c r="R5" s="6">
        <f t="shared" si="0"/>
        <v>1833.3333333333333</v>
      </c>
      <c r="S5" s="6">
        <f t="shared" si="0"/>
        <v>1833.3333333333333</v>
      </c>
      <c r="T5" s="6">
        <f t="shared" si="0"/>
        <v>1833.3333333333333</v>
      </c>
      <c r="U5" s="6">
        <f t="shared" si="0"/>
        <v>1833.3333333333333</v>
      </c>
      <c r="V5" s="6">
        <f t="shared" si="0"/>
        <v>1833.3333333333333</v>
      </c>
      <c r="W5" s="6">
        <f t="shared" si="0"/>
        <v>1833.3333333333333</v>
      </c>
      <c r="X5" s="6">
        <f t="shared" si="0"/>
        <v>1833.3333333333333</v>
      </c>
      <c r="Y5" s="6">
        <f t="shared" si="0"/>
        <v>1833.3333333333333</v>
      </c>
    </row>
    <row r="6" spans="1:25" s="6" customFormat="1" x14ac:dyDescent="0.2">
      <c r="B6" s="6" t="s">
        <v>91</v>
      </c>
      <c r="C6" s="6" t="s">
        <v>45</v>
      </c>
      <c r="E6" s="6">
        <v>16000</v>
      </c>
      <c r="F6" s="6">
        <f>$E6/12</f>
        <v>1333.3333333333333</v>
      </c>
      <c r="G6" s="6">
        <f t="shared" si="0"/>
        <v>1333.3333333333333</v>
      </c>
      <c r="H6" s="6">
        <f t="shared" si="0"/>
        <v>1333.3333333333333</v>
      </c>
      <c r="I6" s="6">
        <f t="shared" si="0"/>
        <v>1333.3333333333333</v>
      </c>
      <c r="J6" s="6">
        <f t="shared" si="0"/>
        <v>1333.3333333333333</v>
      </c>
      <c r="K6" s="6">
        <f t="shared" si="0"/>
        <v>1333.3333333333333</v>
      </c>
      <c r="L6" s="6">
        <f t="shared" si="0"/>
        <v>1333.3333333333333</v>
      </c>
      <c r="M6" s="6">
        <f t="shared" si="0"/>
        <v>1333.3333333333333</v>
      </c>
      <c r="N6" s="6">
        <f t="shared" si="0"/>
        <v>1333.3333333333333</v>
      </c>
      <c r="O6" s="6">
        <f t="shared" si="0"/>
        <v>1333.3333333333333</v>
      </c>
      <c r="P6" s="6">
        <f t="shared" si="0"/>
        <v>1333.3333333333333</v>
      </c>
      <c r="Q6" s="6">
        <f t="shared" si="0"/>
        <v>1333.3333333333333</v>
      </c>
      <c r="R6" s="6">
        <f t="shared" si="0"/>
        <v>1333.3333333333333</v>
      </c>
      <c r="S6" s="6">
        <f t="shared" si="0"/>
        <v>1333.3333333333333</v>
      </c>
      <c r="T6" s="6">
        <f t="shared" si="0"/>
        <v>1333.3333333333333</v>
      </c>
      <c r="U6" s="6">
        <f t="shared" si="0"/>
        <v>1333.3333333333333</v>
      </c>
      <c r="V6" s="6">
        <f t="shared" si="0"/>
        <v>1333.3333333333333</v>
      </c>
      <c r="W6" s="6">
        <f t="shared" si="0"/>
        <v>1333.3333333333333</v>
      </c>
      <c r="X6" s="6">
        <f t="shared" si="0"/>
        <v>1333.3333333333333</v>
      </c>
      <c r="Y6" s="6">
        <f t="shared" si="0"/>
        <v>1333.3333333333333</v>
      </c>
    </row>
    <row r="7" spans="1:25" s="6" customFormat="1" x14ac:dyDescent="0.2">
      <c r="B7" s="6" t="s">
        <v>91</v>
      </c>
      <c r="C7" s="6" t="s">
        <v>54</v>
      </c>
      <c r="E7" s="6">
        <v>15000</v>
      </c>
      <c r="F7" s="6">
        <f>$E7/12</f>
        <v>1250</v>
      </c>
      <c r="G7" s="6">
        <f t="shared" si="0"/>
        <v>1250</v>
      </c>
      <c r="H7" s="6">
        <f t="shared" si="0"/>
        <v>1250</v>
      </c>
      <c r="I7" s="6">
        <f t="shared" si="0"/>
        <v>1250</v>
      </c>
      <c r="J7" s="6">
        <f t="shared" si="0"/>
        <v>1250</v>
      </c>
      <c r="K7" s="6">
        <f t="shared" si="0"/>
        <v>1250</v>
      </c>
      <c r="L7" s="6">
        <f t="shared" si="0"/>
        <v>1250</v>
      </c>
      <c r="M7" s="6">
        <f t="shared" si="0"/>
        <v>1250</v>
      </c>
      <c r="N7" s="6">
        <f t="shared" si="0"/>
        <v>1250</v>
      </c>
      <c r="O7" s="6">
        <f t="shared" si="0"/>
        <v>1250</v>
      </c>
      <c r="P7" s="6">
        <f t="shared" si="0"/>
        <v>1250</v>
      </c>
      <c r="Q7" s="6">
        <f t="shared" si="0"/>
        <v>1250</v>
      </c>
      <c r="R7" s="6">
        <f t="shared" si="0"/>
        <v>1250</v>
      </c>
      <c r="S7" s="6">
        <f t="shared" si="0"/>
        <v>1250</v>
      </c>
      <c r="T7" s="6">
        <f t="shared" si="0"/>
        <v>1250</v>
      </c>
      <c r="U7" s="6">
        <f t="shared" si="0"/>
        <v>1250</v>
      </c>
      <c r="V7" s="6">
        <f t="shared" si="0"/>
        <v>1250</v>
      </c>
      <c r="W7" s="6">
        <f t="shared" si="0"/>
        <v>1250</v>
      </c>
      <c r="X7" s="6">
        <f t="shared" si="0"/>
        <v>1250</v>
      </c>
      <c r="Y7" s="6">
        <f t="shared" si="0"/>
        <v>1250</v>
      </c>
    </row>
    <row r="8" spans="1:25" s="6" customFormat="1" x14ac:dyDescent="0.2">
      <c r="B8" s="6" t="s">
        <v>90</v>
      </c>
      <c r="C8" s="6" t="s">
        <v>53</v>
      </c>
      <c r="E8" s="6">
        <f>11000*12</f>
        <v>132000</v>
      </c>
      <c r="F8" s="6">
        <f>$E8/12</f>
        <v>11000</v>
      </c>
      <c r="G8" s="6">
        <f t="shared" ref="G8:Y12" si="2">$E8/12</f>
        <v>11000</v>
      </c>
      <c r="H8" s="6">
        <f t="shared" si="2"/>
        <v>11000</v>
      </c>
      <c r="I8" s="6">
        <f t="shared" si="2"/>
        <v>11000</v>
      </c>
      <c r="J8" s="6">
        <f t="shared" si="2"/>
        <v>11000</v>
      </c>
      <c r="K8" s="6">
        <f t="shared" si="2"/>
        <v>11000</v>
      </c>
      <c r="L8" s="6">
        <f t="shared" si="2"/>
        <v>11000</v>
      </c>
      <c r="M8" s="6">
        <f t="shared" si="2"/>
        <v>11000</v>
      </c>
      <c r="N8" s="6">
        <f t="shared" si="2"/>
        <v>11000</v>
      </c>
      <c r="O8" s="6">
        <f t="shared" si="2"/>
        <v>11000</v>
      </c>
      <c r="P8" s="6">
        <f t="shared" si="2"/>
        <v>11000</v>
      </c>
      <c r="Q8" s="6">
        <f t="shared" si="2"/>
        <v>11000</v>
      </c>
      <c r="R8" s="6">
        <f t="shared" si="2"/>
        <v>11000</v>
      </c>
      <c r="S8" s="6">
        <f t="shared" si="2"/>
        <v>11000</v>
      </c>
      <c r="T8" s="6">
        <f t="shared" si="2"/>
        <v>11000</v>
      </c>
      <c r="U8" s="6">
        <f t="shared" si="2"/>
        <v>11000</v>
      </c>
      <c r="V8" s="6">
        <f t="shared" si="2"/>
        <v>11000</v>
      </c>
      <c r="W8" s="6">
        <f t="shared" si="2"/>
        <v>11000</v>
      </c>
      <c r="X8" s="6">
        <f t="shared" si="2"/>
        <v>11000</v>
      </c>
      <c r="Y8" s="6">
        <f t="shared" si="2"/>
        <v>11000</v>
      </c>
    </row>
    <row r="9" spans="1:25" s="6" customFormat="1" x14ac:dyDescent="0.2">
      <c r="B9" s="6" t="s">
        <v>46</v>
      </c>
      <c r="C9" s="6" t="s">
        <v>46</v>
      </c>
      <c r="E9" s="6">
        <f>3500*12</f>
        <v>42000</v>
      </c>
      <c r="F9" s="6">
        <f>$E9/12</f>
        <v>3500</v>
      </c>
      <c r="G9" s="6">
        <f t="shared" si="2"/>
        <v>3500</v>
      </c>
      <c r="H9" s="6">
        <f t="shared" si="2"/>
        <v>3500</v>
      </c>
      <c r="I9" s="6">
        <f t="shared" si="2"/>
        <v>3500</v>
      </c>
      <c r="J9" s="6">
        <f t="shared" si="2"/>
        <v>3500</v>
      </c>
      <c r="K9" s="6">
        <f t="shared" si="2"/>
        <v>3500</v>
      </c>
      <c r="L9" s="6">
        <f t="shared" si="2"/>
        <v>3500</v>
      </c>
      <c r="M9" s="6">
        <f t="shared" si="2"/>
        <v>3500</v>
      </c>
      <c r="N9" s="6">
        <f t="shared" si="2"/>
        <v>3500</v>
      </c>
      <c r="O9" s="6">
        <f t="shared" si="2"/>
        <v>3500</v>
      </c>
      <c r="P9" s="6">
        <f t="shared" si="2"/>
        <v>3500</v>
      </c>
      <c r="Q9" s="6">
        <f t="shared" si="2"/>
        <v>3500</v>
      </c>
      <c r="R9" s="6">
        <f t="shared" si="2"/>
        <v>3500</v>
      </c>
      <c r="S9" s="6">
        <f t="shared" si="2"/>
        <v>3500</v>
      </c>
      <c r="T9" s="6">
        <f t="shared" si="2"/>
        <v>3500</v>
      </c>
      <c r="U9" s="6">
        <f t="shared" si="2"/>
        <v>3500</v>
      </c>
      <c r="V9" s="6">
        <f t="shared" si="2"/>
        <v>3500</v>
      </c>
      <c r="W9" s="6">
        <f t="shared" si="2"/>
        <v>3500</v>
      </c>
      <c r="X9" s="6">
        <f t="shared" si="2"/>
        <v>3500</v>
      </c>
      <c r="Y9" s="6">
        <f t="shared" si="2"/>
        <v>3500</v>
      </c>
    </row>
    <row r="10" spans="1:25" s="6" customFormat="1" x14ac:dyDescent="0.2">
      <c r="B10" s="6" t="s">
        <v>6</v>
      </c>
      <c r="C10" s="6" t="s">
        <v>6</v>
      </c>
      <c r="E10" s="6">
        <v>40000</v>
      </c>
      <c r="F10" s="6">
        <f t="shared" ref="F10:U12" si="3">$E10/12</f>
        <v>3333.3333333333335</v>
      </c>
      <c r="G10" s="6">
        <f t="shared" si="3"/>
        <v>3333.3333333333335</v>
      </c>
      <c r="H10" s="6">
        <f t="shared" si="3"/>
        <v>3333.3333333333335</v>
      </c>
      <c r="I10" s="6">
        <f t="shared" si="3"/>
        <v>3333.3333333333335</v>
      </c>
      <c r="J10" s="6">
        <f t="shared" si="3"/>
        <v>3333.3333333333335</v>
      </c>
      <c r="K10" s="6">
        <f t="shared" si="3"/>
        <v>3333.3333333333335</v>
      </c>
      <c r="L10" s="6">
        <f t="shared" si="3"/>
        <v>3333.3333333333335</v>
      </c>
      <c r="M10" s="6">
        <f t="shared" si="3"/>
        <v>3333.3333333333335</v>
      </c>
      <c r="N10" s="6">
        <f t="shared" si="3"/>
        <v>3333.3333333333335</v>
      </c>
      <c r="O10" s="6">
        <f t="shared" si="3"/>
        <v>3333.3333333333335</v>
      </c>
      <c r="P10" s="6">
        <f t="shared" si="3"/>
        <v>3333.3333333333335</v>
      </c>
      <c r="Q10" s="6">
        <f t="shared" si="3"/>
        <v>3333.3333333333335</v>
      </c>
      <c r="R10" s="6">
        <f t="shared" si="3"/>
        <v>3333.3333333333335</v>
      </c>
      <c r="S10" s="6">
        <f t="shared" si="3"/>
        <v>3333.3333333333335</v>
      </c>
      <c r="T10" s="6">
        <f t="shared" si="3"/>
        <v>3333.3333333333335</v>
      </c>
      <c r="U10" s="6">
        <f t="shared" si="3"/>
        <v>3333.3333333333335</v>
      </c>
      <c r="V10" s="6">
        <f t="shared" si="2"/>
        <v>3333.3333333333335</v>
      </c>
      <c r="W10" s="6">
        <f t="shared" si="2"/>
        <v>3333.3333333333335</v>
      </c>
      <c r="X10" s="6">
        <f t="shared" si="2"/>
        <v>3333.3333333333335</v>
      </c>
      <c r="Y10" s="6">
        <f t="shared" si="2"/>
        <v>3333.3333333333335</v>
      </c>
    </row>
    <row r="11" spans="1:25" s="6" customFormat="1" x14ac:dyDescent="0.2">
      <c r="B11" s="6" t="s">
        <v>6</v>
      </c>
      <c r="C11" s="6" t="s">
        <v>47</v>
      </c>
      <c r="E11" s="6">
        <v>25000</v>
      </c>
      <c r="F11" s="6">
        <f t="shared" si="3"/>
        <v>2083.3333333333335</v>
      </c>
      <c r="G11" s="6">
        <f t="shared" si="2"/>
        <v>2083.3333333333335</v>
      </c>
      <c r="H11" s="6">
        <f t="shared" si="2"/>
        <v>2083.3333333333335</v>
      </c>
      <c r="I11" s="6">
        <f t="shared" si="2"/>
        <v>2083.3333333333335</v>
      </c>
      <c r="J11" s="6">
        <f t="shared" si="2"/>
        <v>2083.3333333333335</v>
      </c>
      <c r="K11" s="6">
        <f t="shared" si="2"/>
        <v>2083.3333333333335</v>
      </c>
      <c r="L11" s="6">
        <f t="shared" si="2"/>
        <v>2083.3333333333335</v>
      </c>
      <c r="M11" s="6">
        <f t="shared" si="2"/>
        <v>2083.3333333333335</v>
      </c>
      <c r="N11" s="6">
        <f t="shared" si="2"/>
        <v>2083.3333333333335</v>
      </c>
      <c r="O11" s="6">
        <f t="shared" si="2"/>
        <v>2083.3333333333335</v>
      </c>
      <c r="P11" s="6">
        <f t="shared" si="2"/>
        <v>2083.3333333333335</v>
      </c>
      <c r="Q11" s="6">
        <f t="shared" si="2"/>
        <v>2083.3333333333335</v>
      </c>
      <c r="R11" s="6">
        <f t="shared" si="2"/>
        <v>2083.3333333333335</v>
      </c>
      <c r="S11" s="6">
        <f t="shared" si="2"/>
        <v>2083.3333333333335</v>
      </c>
      <c r="T11" s="6">
        <f t="shared" si="2"/>
        <v>2083.3333333333335</v>
      </c>
      <c r="U11" s="6">
        <f t="shared" si="2"/>
        <v>2083.3333333333335</v>
      </c>
      <c r="V11" s="6">
        <f t="shared" si="2"/>
        <v>2083.3333333333335</v>
      </c>
      <c r="W11" s="6">
        <f t="shared" si="2"/>
        <v>2083.3333333333335</v>
      </c>
      <c r="X11" s="6">
        <f t="shared" si="2"/>
        <v>2083.3333333333335</v>
      </c>
      <c r="Y11" s="6">
        <f t="shared" si="2"/>
        <v>2083.3333333333335</v>
      </c>
    </row>
    <row r="12" spans="1:25" s="6" customFormat="1" x14ac:dyDescent="0.2">
      <c r="B12" s="6" t="s">
        <v>90</v>
      </c>
      <c r="C12" s="6" t="s">
        <v>71</v>
      </c>
      <c r="E12" s="6">
        <v>15000</v>
      </c>
      <c r="F12" s="6">
        <f t="shared" si="3"/>
        <v>1250</v>
      </c>
      <c r="G12" s="6">
        <f t="shared" si="3"/>
        <v>1250</v>
      </c>
      <c r="H12" s="6">
        <f t="shared" si="3"/>
        <v>1250</v>
      </c>
      <c r="I12" s="6">
        <f t="shared" si="3"/>
        <v>1250</v>
      </c>
      <c r="J12" s="6">
        <f t="shared" si="3"/>
        <v>1250</v>
      </c>
      <c r="K12" s="6">
        <f t="shared" si="3"/>
        <v>1250</v>
      </c>
      <c r="L12" s="6">
        <f t="shared" si="3"/>
        <v>1250</v>
      </c>
      <c r="M12" s="6">
        <f t="shared" si="3"/>
        <v>1250</v>
      </c>
      <c r="N12" s="6">
        <f t="shared" si="3"/>
        <v>1250</v>
      </c>
      <c r="O12" s="6">
        <f t="shared" si="3"/>
        <v>1250</v>
      </c>
      <c r="P12" s="6">
        <f t="shared" si="3"/>
        <v>1250</v>
      </c>
      <c r="Q12" s="6">
        <f t="shared" si="3"/>
        <v>1250</v>
      </c>
      <c r="R12" s="6">
        <f t="shared" si="3"/>
        <v>1250</v>
      </c>
      <c r="S12" s="6">
        <f t="shared" si="3"/>
        <v>1250</v>
      </c>
      <c r="T12" s="6">
        <f t="shared" si="3"/>
        <v>1250</v>
      </c>
      <c r="U12" s="6">
        <f t="shared" si="3"/>
        <v>1250</v>
      </c>
      <c r="V12" s="6">
        <f t="shared" si="2"/>
        <v>1250</v>
      </c>
      <c r="W12" s="6">
        <f t="shared" si="2"/>
        <v>1250</v>
      </c>
      <c r="X12" s="6">
        <f t="shared" si="2"/>
        <v>1250</v>
      </c>
      <c r="Y12" s="6">
        <f t="shared" si="2"/>
        <v>1250</v>
      </c>
    </row>
    <row r="13" spans="1:25" s="6" customFormat="1" x14ac:dyDescent="0.2">
      <c r="B13" s="6" t="s">
        <v>6</v>
      </c>
      <c r="C13" s="6" t="s">
        <v>13</v>
      </c>
      <c r="F13" s="6">
        <v>5000</v>
      </c>
      <c r="G13" s="6">
        <v>2000</v>
      </c>
      <c r="H13" s="6">
        <v>0</v>
      </c>
      <c r="I13" s="6">
        <v>0</v>
      </c>
      <c r="J13" s="6">
        <v>10000</v>
      </c>
      <c r="K13" s="6">
        <v>5000</v>
      </c>
      <c r="L13" s="6">
        <v>4000</v>
      </c>
      <c r="M13" s="6">
        <v>0</v>
      </c>
      <c r="N13" s="6">
        <v>6000</v>
      </c>
      <c r="O13" s="6">
        <v>0</v>
      </c>
      <c r="P13" s="6">
        <v>5000</v>
      </c>
      <c r="R13" s="6">
        <v>10000</v>
      </c>
      <c r="S13" s="6">
        <v>6000</v>
      </c>
      <c r="T13" s="6">
        <v>6000</v>
      </c>
      <c r="U13" s="6">
        <v>0</v>
      </c>
      <c r="V13" s="6">
        <v>12000</v>
      </c>
      <c r="W13" s="6">
        <v>12000</v>
      </c>
      <c r="X13" s="6">
        <v>8000</v>
      </c>
      <c r="Y13" s="6">
        <v>0</v>
      </c>
    </row>
    <row r="14" spans="1:25" s="6" customFormat="1" ht="16" thickBot="1" x14ac:dyDescent="0.25">
      <c r="B14" s="6" t="s">
        <v>92</v>
      </c>
      <c r="C14" s="6" t="s">
        <v>52</v>
      </c>
      <c r="E14" s="6">
        <f>560*12</f>
        <v>6720</v>
      </c>
      <c r="F14" s="6">
        <f>$E14/12</f>
        <v>560</v>
      </c>
      <c r="G14" s="6">
        <f t="shared" ref="G14:Y14" si="4">$E14/12</f>
        <v>560</v>
      </c>
      <c r="H14" s="6">
        <f t="shared" si="4"/>
        <v>560</v>
      </c>
      <c r="I14" s="6">
        <f t="shared" si="4"/>
        <v>560</v>
      </c>
      <c r="J14" s="6">
        <f t="shared" si="4"/>
        <v>560</v>
      </c>
      <c r="K14" s="6">
        <f t="shared" si="4"/>
        <v>560</v>
      </c>
      <c r="L14" s="6">
        <f t="shared" si="4"/>
        <v>560</v>
      </c>
      <c r="M14" s="6">
        <f t="shared" si="4"/>
        <v>560</v>
      </c>
      <c r="N14" s="6">
        <f t="shared" si="4"/>
        <v>560</v>
      </c>
      <c r="O14" s="6">
        <f t="shared" si="4"/>
        <v>560</v>
      </c>
      <c r="P14" s="6">
        <f t="shared" si="4"/>
        <v>560</v>
      </c>
      <c r="Q14" s="6">
        <f t="shared" si="4"/>
        <v>560</v>
      </c>
      <c r="R14" s="6">
        <f t="shared" si="4"/>
        <v>560</v>
      </c>
      <c r="S14" s="6">
        <f t="shared" si="4"/>
        <v>560</v>
      </c>
      <c r="T14" s="6">
        <f t="shared" si="4"/>
        <v>560</v>
      </c>
      <c r="U14" s="6">
        <f t="shared" si="4"/>
        <v>560</v>
      </c>
      <c r="V14" s="6">
        <f t="shared" si="4"/>
        <v>560</v>
      </c>
      <c r="W14" s="6">
        <f t="shared" si="4"/>
        <v>560</v>
      </c>
      <c r="X14" s="6">
        <f t="shared" si="4"/>
        <v>560</v>
      </c>
      <c r="Y14" s="6">
        <f t="shared" si="4"/>
        <v>560</v>
      </c>
    </row>
    <row r="15" spans="1:25" s="5" customFormat="1" ht="16" thickBot="1" x14ac:dyDescent="0.25">
      <c r="A15" s="4"/>
      <c r="C15" s="5" t="s">
        <v>14</v>
      </c>
      <c r="E15" s="7">
        <f t="shared" ref="E15:Y15" si="5">SUM(E2:E14)</f>
        <v>440920</v>
      </c>
      <c r="F15" s="7">
        <f t="shared" si="5"/>
        <v>41743.333333333336</v>
      </c>
      <c r="G15" s="7">
        <f t="shared" si="5"/>
        <v>38743.333333333336</v>
      </c>
      <c r="H15" s="7">
        <f t="shared" si="5"/>
        <v>36743.333333333336</v>
      </c>
      <c r="I15" s="7">
        <f t="shared" si="5"/>
        <v>36743.333333333336</v>
      </c>
      <c r="J15" s="7">
        <f t="shared" si="5"/>
        <v>46743.333333333336</v>
      </c>
      <c r="K15" s="7">
        <f t="shared" si="5"/>
        <v>41743.333333333336</v>
      </c>
      <c r="L15" s="7">
        <f t="shared" si="5"/>
        <v>40743.333333333336</v>
      </c>
      <c r="M15" s="7">
        <f t="shared" si="5"/>
        <v>36743.333333333336</v>
      </c>
      <c r="N15" s="7">
        <f t="shared" si="5"/>
        <v>42743.333333333336</v>
      </c>
      <c r="O15" s="7">
        <f t="shared" si="5"/>
        <v>36743.333333333336</v>
      </c>
      <c r="P15" s="7">
        <f t="shared" si="5"/>
        <v>41743.333333333336</v>
      </c>
      <c r="Q15" s="7">
        <f t="shared" si="5"/>
        <v>36743.333333333336</v>
      </c>
      <c r="R15" s="7">
        <f t="shared" si="5"/>
        <v>46743.333333333336</v>
      </c>
      <c r="S15" s="7">
        <f t="shared" si="5"/>
        <v>42743.333333333336</v>
      </c>
      <c r="T15" s="7">
        <f t="shared" si="5"/>
        <v>42743.333333333336</v>
      </c>
      <c r="U15" s="7">
        <f t="shared" si="5"/>
        <v>36743.333333333336</v>
      </c>
      <c r="V15" s="7">
        <f t="shared" si="5"/>
        <v>48743.333333333336</v>
      </c>
      <c r="W15" s="7">
        <f t="shared" si="5"/>
        <v>48743.333333333336</v>
      </c>
      <c r="X15" s="7">
        <f t="shared" si="5"/>
        <v>44743.333333333336</v>
      </c>
      <c r="Y15" s="7">
        <f t="shared" si="5"/>
        <v>36743.333333333336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572D7-5F2B-48FA-8C60-755152B11946}">
  <dimension ref="A1:AA25"/>
  <sheetViews>
    <sheetView showGridLines="0" workbookViewId="0">
      <selection activeCell="G9" sqref="G9"/>
    </sheetView>
  </sheetViews>
  <sheetFormatPr baseColWidth="10" defaultColWidth="8.6640625" defaultRowHeight="15" x14ac:dyDescent="0.2"/>
  <cols>
    <col min="2" max="4" width="8.6640625" hidden="1" customWidth="1"/>
    <col min="5" max="5" width="26" bestFit="1" customWidth="1"/>
    <col min="6" max="6" width="16.33203125" customWidth="1"/>
    <col min="7" max="13" width="10.5" bestFit="1" customWidth="1"/>
    <col min="14" max="14" width="11" customWidth="1"/>
    <col min="15" max="15" width="10.33203125" customWidth="1"/>
    <col min="16" max="26" width="10.5" bestFit="1" customWidth="1"/>
  </cols>
  <sheetData>
    <row r="1" spans="1:27" s="1" customFormat="1" ht="16" x14ac:dyDescent="0.2">
      <c r="A1" s="3" t="s">
        <v>0</v>
      </c>
      <c r="B1" s="3"/>
      <c r="C1" s="3"/>
      <c r="D1" s="3"/>
      <c r="E1" s="3" t="s">
        <v>15</v>
      </c>
      <c r="F1" s="3" t="s">
        <v>88</v>
      </c>
      <c r="G1" s="2">
        <v>45931</v>
      </c>
      <c r="H1" s="2">
        <v>45962</v>
      </c>
      <c r="I1" s="2">
        <v>45992</v>
      </c>
      <c r="J1" s="2">
        <v>46023</v>
      </c>
      <c r="K1" s="2">
        <v>46054</v>
      </c>
      <c r="L1" s="2">
        <v>46082</v>
      </c>
      <c r="M1" s="2">
        <v>46113</v>
      </c>
      <c r="N1" s="2">
        <v>46143</v>
      </c>
      <c r="O1" s="2">
        <v>46174</v>
      </c>
      <c r="P1" s="2">
        <v>46204</v>
      </c>
      <c r="Q1" s="2">
        <v>46235</v>
      </c>
      <c r="R1" s="2">
        <v>46266</v>
      </c>
      <c r="S1" s="2">
        <v>46296</v>
      </c>
      <c r="T1" s="2">
        <v>46327</v>
      </c>
      <c r="U1" s="2">
        <v>46357</v>
      </c>
      <c r="V1" s="2">
        <v>46388</v>
      </c>
      <c r="W1" s="2">
        <v>46419</v>
      </c>
      <c r="X1" s="2">
        <v>46447</v>
      </c>
      <c r="Y1" s="2">
        <v>46478</v>
      </c>
      <c r="Z1" s="2">
        <v>46508</v>
      </c>
    </row>
    <row r="2" spans="1:27" x14ac:dyDescent="0.2">
      <c r="E2" t="s">
        <v>57</v>
      </c>
      <c r="F2" s="6">
        <v>2000</v>
      </c>
      <c r="G2" s="6">
        <f>$F2*G8</f>
        <v>84000</v>
      </c>
      <c r="H2" s="6">
        <f t="shared" ref="H2:Z2" si="0">$F2*H8</f>
        <v>84840</v>
      </c>
      <c r="I2" s="6">
        <f t="shared" si="0"/>
        <v>85688.4</v>
      </c>
      <c r="J2" s="6">
        <f t="shared" si="0"/>
        <v>86545.284</v>
      </c>
      <c r="K2" s="6">
        <f t="shared" si="0"/>
        <v>95199.812399999995</v>
      </c>
      <c r="L2" s="6">
        <f t="shared" si="0"/>
        <v>104719.79364</v>
      </c>
      <c r="M2" s="6">
        <f t="shared" si="0"/>
        <v>102000</v>
      </c>
      <c r="N2" s="6">
        <f t="shared" si="0"/>
        <v>102000</v>
      </c>
      <c r="O2" s="6">
        <f t="shared" si="0"/>
        <v>103020</v>
      </c>
      <c r="P2" s="6">
        <f t="shared" si="0"/>
        <v>103020</v>
      </c>
      <c r="Q2" s="6">
        <f t="shared" si="0"/>
        <v>104050.2</v>
      </c>
      <c r="R2" s="6">
        <f t="shared" si="0"/>
        <v>105090.702</v>
      </c>
      <c r="S2" s="6">
        <f t="shared" si="0"/>
        <v>106141.60902</v>
      </c>
      <c r="T2" s="6">
        <f t="shared" si="0"/>
        <v>107203.0251102</v>
      </c>
      <c r="U2" s="6">
        <f t="shared" si="0"/>
        <v>108275.055361302</v>
      </c>
      <c r="V2" s="6">
        <f t="shared" si="0"/>
        <v>109357.80591491504</v>
      </c>
      <c r="W2" s="6">
        <f t="shared" si="0"/>
        <v>131229.36709789804</v>
      </c>
      <c r="X2" s="6">
        <f t="shared" si="0"/>
        <v>132541.66076887702</v>
      </c>
      <c r="Y2" s="6">
        <f t="shared" si="0"/>
        <v>52000</v>
      </c>
      <c r="Z2" s="6">
        <f t="shared" si="0"/>
        <v>24000</v>
      </c>
    </row>
    <row r="3" spans="1:27" x14ac:dyDescent="0.2">
      <c r="E3" t="s">
        <v>58</v>
      </c>
      <c r="F3" s="6">
        <v>15000</v>
      </c>
      <c r="G3" s="6">
        <f>$F3*G9</f>
        <v>465000</v>
      </c>
      <c r="H3" s="6">
        <f t="shared" ref="H3:Z3" si="1">$F3*H9</f>
        <v>469650</v>
      </c>
      <c r="I3" s="6">
        <f t="shared" si="1"/>
        <v>474346.49999999994</v>
      </c>
      <c r="J3" s="6">
        <f t="shared" si="1"/>
        <v>479089.96499999997</v>
      </c>
      <c r="K3" s="6">
        <f t="shared" si="1"/>
        <v>526998.96150000009</v>
      </c>
      <c r="L3" s="6">
        <f t="shared" si="1"/>
        <v>579698.85765000014</v>
      </c>
      <c r="M3" s="6">
        <f t="shared" si="1"/>
        <v>540000</v>
      </c>
      <c r="N3" s="6">
        <f t="shared" si="1"/>
        <v>525000</v>
      </c>
      <c r="O3" s="6">
        <f t="shared" si="1"/>
        <v>530250</v>
      </c>
      <c r="P3" s="6">
        <f t="shared" si="1"/>
        <v>545400</v>
      </c>
      <c r="Q3" s="6">
        <f t="shared" si="1"/>
        <v>550854</v>
      </c>
      <c r="R3" s="6">
        <f t="shared" si="1"/>
        <v>556362.53999999992</v>
      </c>
      <c r="S3" s="6">
        <f t="shared" si="1"/>
        <v>561926.16539999994</v>
      </c>
      <c r="T3" s="6">
        <f t="shared" si="1"/>
        <v>567545.42705399997</v>
      </c>
      <c r="U3" s="6">
        <f t="shared" si="1"/>
        <v>573220.88132454001</v>
      </c>
      <c r="V3" s="6">
        <f t="shared" si="1"/>
        <v>578953.09013778542</v>
      </c>
      <c r="W3" s="6">
        <f t="shared" si="1"/>
        <v>694743.70816534245</v>
      </c>
      <c r="X3" s="6">
        <f t="shared" si="1"/>
        <v>701691.14524699596</v>
      </c>
      <c r="Y3" s="6">
        <f t="shared" si="1"/>
        <v>225000</v>
      </c>
      <c r="Z3" s="6">
        <f t="shared" si="1"/>
        <v>120000</v>
      </c>
    </row>
    <row r="4" spans="1:27" ht="16" thickBot="1" x14ac:dyDescent="0.25">
      <c r="E4" t="s">
        <v>59</v>
      </c>
      <c r="F4" s="6">
        <v>11000</v>
      </c>
      <c r="G4" s="6">
        <f>$F4*G10</f>
        <v>484000</v>
      </c>
      <c r="H4" s="6">
        <f t="shared" ref="H4:Z4" si="2">$F4*H10</f>
        <v>488840</v>
      </c>
      <c r="I4" s="6">
        <f t="shared" si="2"/>
        <v>493728.39999999997</v>
      </c>
      <c r="J4" s="6">
        <f t="shared" si="2"/>
        <v>498665.68400000001</v>
      </c>
      <c r="K4" s="6">
        <f t="shared" si="2"/>
        <v>548532.25240000011</v>
      </c>
      <c r="L4" s="6">
        <f t="shared" si="2"/>
        <v>603385.47764000006</v>
      </c>
      <c r="M4" s="6">
        <f t="shared" si="2"/>
        <v>550000</v>
      </c>
      <c r="N4" s="6">
        <f t="shared" si="2"/>
        <v>583000</v>
      </c>
      <c r="O4" s="6">
        <f t="shared" si="2"/>
        <v>588830</v>
      </c>
      <c r="P4" s="6">
        <f t="shared" si="2"/>
        <v>555500</v>
      </c>
      <c r="Q4" s="6">
        <f t="shared" si="2"/>
        <v>561055</v>
      </c>
      <c r="R4" s="6">
        <f t="shared" si="2"/>
        <v>566665.55000000005</v>
      </c>
      <c r="S4" s="6">
        <f t="shared" si="2"/>
        <v>572332.20550000004</v>
      </c>
      <c r="T4" s="6">
        <f t="shared" si="2"/>
        <v>578055.52755499992</v>
      </c>
      <c r="U4" s="6">
        <f t="shared" si="2"/>
        <v>583836.08283055003</v>
      </c>
      <c r="V4" s="6">
        <f t="shared" si="2"/>
        <v>589674.44365885551</v>
      </c>
      <c r="W4" s="6">
        <f t="shared" si="2"/>
        <v>707609.33239062654</v>
      </c>
      <c r="X4" s="6">
        <f t="shared" si="2"/>
        <v>714685.42571453284</v>
      </c>
      <c r="Y4" s="6">
        <f t="shared" si="2"/>
        <v>187000</v>
      </c>
      <c r="Z4" s="6">
        <f t="shared" si="2"/>
        <v>110000</v>
      </c>
    </row>
    <row r="5" spans="1:27" s="5" customFormat="1" ht="16" thickBot="1" x14ac:dyDescent="0.25">
      <c r="A5" s="4"/>
      <c r="E5" s="5" t="s">
        <v>16</v>
      </c>
      <c r="G5" s="7">
        <f>SUM(G2:G4)</f>
        <v>1033000</v>
      </c>
      <c r="H5" s="7">
        <f t="shared" ref="H5:Z5" si="3">SUM(H2:H4)</f>
        <v>1043330</v>
      </c>
      <c r="I5" s="7">
        <f t="shared" si="3"/>
        <v>1053763.2999999998</v>
      </c>
      <c r="J5" s="7">
        <f t="shared" si="3"/>
        <v>1064300.933</v>
      </c>
      <c r="K5" s="7">
        <f t="shared" si="3"/>
        <v>1170731.0263000003</v>
      </c>
      <c r="L5" s="7">
        <f t="shared" si="3"/>
        <v>1287804.1289300001</v>
      </c>
      <c r="M5" s="7">
        <f t="shared" si="3"/>
        <v>1192000</v>
      </c>
      <c r="N5" s="7">
        <f t="shared" si="3"/>
        <v>1210000</v>
      </c>
      <c r="O5" s="7">
        <f t="shared" si="3"/>
        <v>1222100</v>
      </c>
      <c r="P5" s="7">
        <f t="shared" si="3"/>
        <v>1203920</v>
      </c>
      <c r="Q5" s="7">
        <f t="shared" si="3"/>
        <v>1215959.2</v>
      </c>
      <c r="R5" s="7">
        <f t="shared" si="3"/>
        <v>1228118.7919999999</v>
      </c>
      <c r="S5" s="7">
        <f t="shared" si="3"/>
        <v>1240399.9799199998</v>
      </c>
      <c r="T5" s="7">
        <f t="shared" si="3"/>
        <v>1252803.9797191999</v>
      </c>
      <c r="U5" s="7">
        <f t="shared" si="3"/>
        <v>1265332.0195163921</v>
      </c>
      <c r="V5" s="7">
        <f t="shared" si="3"/>
        <v>1277985.339711556</v>
      </c>
      <c r="W5" s="7">
        <f t="shared" si="3"/>
        <v>1533582.407653867</v>
      </c>
      <c r="X5" s="7">
        <f t="shared" si="3"/>
        <v>1548918.2317304057</v>
      </c>
      <c r="Y5" s="7">
        <f t="shared" si="3"/>
        <v>464000</v>
      </c>
      <c r="Z5" s="7">
        <f t="shared" si="3"/>
        <v>254000</v>
      </c>
    </row>
    <row r="7" spans="1:27" x14ac:dyDescent="0.2">
      <c r="E7" s="16" t="s">
        <v>60</v>
      </c>
      <c r="F7" s="17"/>
    </row>
    <row r="8" spans="1:27" x14ac:dyDescent="0.2">
      <c r="E8" s="22" t="s">
        <v>74</v>
      </c>
      <c r="G8">
        <v>42</v>
      </c>
      <c r="H8" s="6">
        <f>G8*1.01</f>
        <v>42.42</v>
      </c>
      <c r="I8" s="6">
        <f t="shared" ref="I8:X8" si="4">H8*1.01</f>
        <v>42.844200000000001</v>
      </c>
      <c r="J8" s="6">
        <f t="shared" si="4"/>
        <v>43.272641999999998</v>
      </c>
      <c r="K8" s="6">
        <f t="shared" ref="K8:L10" si="5">J8*1.1</f>
        <v>47.5999062</v>
      </c>
      <c r="L8" s="6">
        <f t="shared" si="5"/>
        <v>52.359896820000003</v>
      </c>
      <c r="M8" s="6">
        <v>51</v>
      </c>
      <c r="N8" s="6">
        <v>51</v>
      </c>
      <c r="O8" s="6">
        <f t="shared" si="4"/>
        <v>51.51</v>
      </c>
      <c r="P8" s="6">
        <f>M8*1.01</f>
        <v>51.51</v>
      </c>
      <c r="Q8" s="6">
        <f t="shared" si="4"/>
        <v>52.025100000000002</v>
      </c>
      <c r="R8" s="6">
        <f t="shared" si="4"/>
        <v>52.545351000000004</v>
      </c>
      <c r="S8" s="6">
        <f t="shared" si="4"/>
        <v>53.070804510000002</v>
      </c>
      <c r="T8" s="6">
        <f t="shared" si="4"/>
        <v>53.601512555100001</v>
      </c>
      <c r="U8" s="6">
        <f t="shared" si="4"/>
        <v>54.137527680651004</v>
      </c>
      <c r="V8" s="6">
        <f t="shared" si="4"/>
        <v>54.678902957457517</v>
      </c>
      <c r="W8" s="6">
        <f>V8*1.2</f>
        <v>65.614683548949017</v>
      </c>
      <c r="X8" s="6">
        <f t="shared" si="4"/>
        <v>66.270830384438511</v>
      </c>
      <c r="Y8" s="6">
        <v>26</v>
      </c>
      <c r="Z8" s="6">
        <v>12</v>
      </c>
      <c r="AA8" s="6"/>
    </row>
    <row r="9" spans="1:27" x14ac:dyDescent="0.2">
      <c r="E9" s="22" t="s">
        <v>75</v>
      </c>
      <c r="G9">
        <v>31</v>
      </c>
      <c r="H9" s="6">
        <f>G9*1.01</f>
        <v>31.31</v>
      </c>
      <c r="I9" s="6">
        <f t="shared" ref="I9:X9" si="6">H9*1.01</f>
        <v>31.623099999999997</v>
      </c>
      <c r="J9" s="6">
        <f t="shared" si="6"/>
        <v>31.939330999999999</v>
      </c>
      <c r="K9" s="6">
        <f t="shared" si="5"/>
        <v>35.133264100000005</v>
      </c>
      <c r="L9" s="6">
        <f t="shared" si="5"/>
        <v>38.64659051000001</v>
      </c>
      <c r="M9" s="6">
        <v>36</v>
      </c>
      <c r="N9" s="6">
        <v>35</v>
      </c>
      <c r="O9" s="6">
        <f t="shared" si="6"/>
        <v>35.35</v>
      </c>
      <c r="P9" s="6">
        <f t="shared" ref="P9:P10" si="7">M9*1.01</f>
        <v>36.36</v>
      </c>
      <c r="Q9" s="6">
        <f t="shared" si="6"/>
        <v>36.723599999999998</v>
      </c>
      <c r="R9" s="6">
        <f t="shared" si="6"/>
        <v>37.090835999999996</v>
      </c>
      <c r="S9" s="6">
        <f t="shared" si="6"/>
        <v>37.461744359999997</v>
      </c>
      <c r="T9" s="6">
        <f t="shared" si="6"/>
        <v>37.836361803599999</v>
      </c>
      <c r="U9" s="6">
        <f t="shared" si="6"/>
        <v>38.214725421635997</v>
      </c>
      <c r="V9" s="6">
        <f t="shared" si="6"/>
        <v>38.59687267585236</v>
      </c>
      <c r="W9" s="6">
        <f>V9*1.2</f>
        <v>46.316247211022834</v>
      </c>
      <c r="X9" s="6">
        <f t="shared" si="6"/>
        <v>46.779409683133061</v>
      </c>
      <c r="Y9" s="6">
        <v>15</v>
      </c>
      <c r="Z9" s="6">
        <v>8</v>
      </c>
      <c r="AA9" s="6"/>
    </row>
    <row r="10" spans="1:27" x14ac:dyDescent="0.2">
      <c r="E10" s="22" t="s">
        <v>76</v>
      </c>
      <c r="G10">
        <v>44</v>
      </c>
      <c r="H10" s="6">
        <f>G10*1.01</f>
        <v>44.44</v>
      </c>
      <c r="I10" s="6">
        <f t="shared" ref="I10:X10" si="8">H10*1.01</f>
        <v>44.884399999999999</v>
      </c>
      <c r="J10" s="6">
        <f t="shared" si="8"/>
        <v>45.333244000000001</v>
      </c>
      <c r="K10" s="6">
        <f t="shared" si="5"/>
        <v>49.866568400000006</v>
      </c>
      <c r="L10" s="6">
        <f t="shared" si="5"/>
        <v>54.853225240000008</v>
      </c>
      <c r="M10" s="6">
        <v>50</v>
      </c>
      <c r="N10" s="6">
        <v>53</v>
      </c>
      <c r="O10" s="6">
        <f t="shared" si="8"/>
        <v>53.53</v>
      </c>
      <c r="P10" s="6">
        <f t="shared" si="7"/>
        <v>50.5</v>
      </c>
      <c r="Q10" s="6">
        <f t="shared" si="8"/>
        <v>51.005000000000003</v>
      </c>
      <c r="R10" s="6">
        <f t="shared" si="8"/>
        <v>51.515050000000002</v>
      </c>
      <c r="S10" s="6">
        <f t="shared" si="8"/>
        <v>52.030200499999999</v>
      </c>
      <c r="T10" s="6">
        <f t="shared" si="8"/>
        <v>52.550502504999997</v>
      </c>
      <c r="U10" s="6">
        <f t="shared" si="8"/>
        <v>53.076007530049999</v>
      </c>
      <c r="V10" s="6">
        <f t="shared" si="8"/>
        <v>53.606767605350498</v>
      </c>
      <c r="W10" s="6">
        <f>V10*1.2</f>
        <v>64.328121126420598</v>
      </c>
      <c r="X10" s="6">
        <f t="shared" si="8"/>
        <v>64.971402337684808</v>
      </c>
      <c r="Y10" s="6">
        <v>17</v>
      </c>
      <c r="Z10" s="6">
        <v>10</v>
      </c>
      <c r="AA10" s="6"/>
    </row>
    <row r="12" spans="1:27" x14ac:dyDescent="0.2">
      <c r="E12" s="28" t="s">
        <v>67</v>
      </c>
      <c r="F12" s="23" t="s">
        <v>68</v>
      </c>
    </row>
    <row r="13" spans="1:27" x14ac:dyDescent="0.2">
      <c r="E13" s="22" t="s">
        <v>77</v>
      </c>
      <c r="F13" s="26">
        <v>1000</v>
      </c>
      <c r="G13" s="26">
        <f>+$F13*G8</f>
        <v>42000</v>
      </c>
      <c r="H13" s="26">
        <f t="shared" ref="H13:Z15" si="9">+$F13*H8</f>
        <v>42420</v>
      </c>
      <c r="I13" s="26">
        <f t="shared" si="9"/>
        <v>42844.2</v>
      </c>
      <c r="J13" s="26">
        <f t="shared" si="9"/>
        <v>43272.642</v>
      </c>
      <c r="K13" s="26">
        <f t="shared" si="9"/>
        <v>47599.906199999998</v>
      </c>
      <c r="L13" s="26">
        <f t="shared" si="9"/>
        <v>52359.896820000002</v>
      </c>
      <c r="M13" s="26">
        <f t="shared" si="9"/>
        <v>51000</v>
      </c>
      <c r="N13" s="26">
        <f t="shared" si="9"/>
        <v>51000</v>
      </c>
      <c r="O13" s="26">
        <f t="shared" si="9"/>
        <v>51510</v>
      </c>
      <c r="P13" s="26">
        <f t="shared" si="9"/>
        <v>51510</v>
      </c>
      <c r="Q13" s="26">
        <f t="shared" si="9"/>
        <v>52025.1</v>
      </c>
      <c r="R13" s="26">
        <f t="shared" si="9"/>
        <v>52545.351000000002</v>
      </c>
      <c r="S13" s="26">
        <f t="shared" si="9"/>
        <v>53070.804510000002</v>
      </c>
      <c r="T13" s="26">
        <f t="shared" si="9"/>
        <v>53601.512555100002</v>
      </c>
      <c r="U13" s="26">
        <f t="shared" si="9"/>
        <v>54137.527680651001</v>
      </c>
      <c r="V13" s="26">
        <f t="shared" si="9"/>
        <v>54678.902957457518</v>
      </c>
      <c r="W13" s="26">
        <f t="shared" si="9"/>
        <v>65614.683548949019</v>
      </c>
      <c r="X13" s="26">
        <f t="shared" si="9"/>
        <v>66270.830384438508</v>
      </c>
      <c r="Y13" s="26">
        <f t="shared" si="9"/>
        <v>26000</v>
      </c>
      <c r="Z13" s="26">
        <f t="shared" si="9"/>
        <v>12000</v>
      </c>
    </row>
    <row r="14" spans="1:27" x14ac:dyDescent="0.2">
      <c r="E14" s="22" t="s">
        <v>78</v>
      </c>
      <c r="F14" s="26">
        <v>6000</v>
      </c>
      <c r="G14" s="26">
        <f t="shared" ref="G14:V15" si="10">+$F14*G9</f>
        <v>186000</v>
      </c>
      <c r="H14" s="26">
        <f t="shared" si="10"/>
        <v>187860</v>
      </c>
      <c r="I14" s="26">
        <f t="shared" si="10"/>
        <v>189738.59999999998</v>
      </c>
      <c r="J14" s="26">
        <f t="shared" si="10"/>
        <v>191635.986</v>
      </c>
      <c r="K14" s="26">
        <f t="shared" si="10"/>
        <v>210799.58460000003</v>
      </c>
      <c r="L14" s="26">
        <f t="shared" si="10"/>
        <v>231879.54306000005</v>
      </c>
      <c r="M14" s="26">
        <f t="shared" si="10"/>
        <v>216000</v>
      </c>
      <c r="N14" s="26">
        <f t="shared" si="10"/>
        <v>210000</v>
      </c>
      <c r="O14" s="26">
        <f t="shared" si="10"/>
        <v>212100</v>
      </c>
      <c r="P14" s="26">
        <f t="shared" si="10"/>
        <v>218160</v>
      </c>
      <c r="Q14" s="26">
        <f t="shared" si="10"/>
        <v>220341.59999999998</v>
      </c>
      <c r="R14" s="26">
        <f t="shared" si="10"/>
        <v>222545.01599999997</v>
      </c>
      <c r="S14" s="26">
        <f t="shared" si="10"/>
        <v>224770.46615999998</v>
      </c>
      <c r="T14" s="26">
        <f t="shared" si="10"/>
        <v>227018.17082159998</v>
      </c>
      <c r="U14" s="26">
        <f t="shared" si="10"/>
        <v>229288.35252981598</v>
      </c>
      <c r="V14" s="26">
        <f t="shared" si="10"/>
        <v>231581.23605511416</v>
      </c>
      <c r="W14" s="26">
        <f t="shared" si="9"/>
        <v>277897.48326613702</v>
      </c>
      <c r="X14" s="26">
        <f t="shared" si="9"/>
        <v>280676.45809879835</v>
      </c>
      <c r="Y14" s="26">
        <f t="shared" si="9"/>
        <v>90000</v>
      </c>
      <c r="Z14" s="26">
        <f t="shared" si="9"/>
        <v>48000</v>
      </c>
    </row>
    <row r="15" spans="1:27" x14ac:dyDescent="0.2">
      <c r="E15" s="22" t="s">
        <v>79</v>
      </c>
      <c r="F15" s="26">
        <v>6500</v>
      </c>
      <c r="G15" s="26">
        <f t="shared" si="10"/>
        <v>286000</v>
      </c>
      <c r="H15" s="26">
        <f t="shared" si="9"/>
        <v>288860</v>
      </c>
      <c r="I15" s="26">
        <f t="shared" si="9"/>
        <v>291748.59999999998</v>
      </c>
      <c r="J15" s="26">
        <f t="shared" si="9"/>
        <v>294666.08600000001</v>
      </c>
      <c r="K15" s="26">
        <f t="shared" si="9"/>
        <v>324132.69460000005</v>
      </c>
      <c r="L15" s="26">
        <f t="shared" si="9"/>
        <v>356545.96406000003</v>
      </c>
      <c r="M15" s="26">
        <f t="shared" si="9"/>
        <v>325000</v>
      </c>
      <c r="N15" s="26">
        <f t="shared" si="9"/>
        <v>344500</v>
      </c>
      <c r="O15" s="26">
        <f t="shared" si="9"/>
        <v>347945</v>
      </c>
      <c r="P15" s="26">
        <f t="shared" si="9"/>
        <v>328250</v>
      </c>
      <c r="Q15" s="26">
        <f t="shared" si="9"/>
        <v>331532.5</v>
      </c>
      <c r="R15" s="26">
        <f t="shared" si="9"/>
        <v>334847.82500000001</v>
      </c>
      <c r="S15" s="26">
        <f t="shared" si="9"/>
        <v>338196.30325</v>
      </c>
      <c r="T15" s="26">
        <f t="shared" si="9"/>
        <v>341578.2662825</v>
      </c>
      <c r="U15" s="26">
        <f t="shared" si="9"/>
        <v>344994.04894532502</v>
      </c>
      <c r="V15" s="26">
        <f t="shared" si="9"/>
        <v>348443.98943477822</v>
      </c>
      <c r="W15" s="26">
        <f t="shared" si="9"/>
        <v>418132.78732173389</v>
      </c>
      <c r="X15" s="26">
        <f t="shared" si="9"/>
        <v>422314.11519495124</v>
      </c>
      <c r="Y15" s="26">
        <f t="shared" si="9"/>
        <v>110500</v>
      </c>
      <c r="Z15" s="26">
        <f t="shared" si="9"/>
        <v>65000</v>
      </c>
    </row>
    <row r="16" spans="1:27" s="28" customFormat="1" x14ac:dyDescent="0.2">
      <c r="E16" s="30" t="s">
        <v>66</v>
      </c>
      <c r="F16" s="31"/>
      <c r="G16" s="32">
        <f t="shared" ref="G16:Z16" si="11">SUM(G13:G15)</f>
        <v>514000</v>
      </c>
      <c r="H16" s="32">
        <f t="shared" si="11"/>
        <v>519140</v>
      </c>
      <c r="I16" s="32">
        <f t="shared" si="11"/>
        <v>524331.39999999991</v>
      </c>
      <c r="J16" s="32">
        <f t="shared" si="11"/>
        <v>529574.71400000004</v>
      </c>
      <c r="K16" s="32">
        <f t="shared" si="11"/>
        <v>582532.18540000007</v>
      </c>
      <c r="L16" s="32">
        <f t="shared" si="11"/>
        <v>640785.40394000011</v>
      </c>
      <c r="M16" s="32">
        <f t="shared" si="11"/>
        <v>592000</v>
      </c>
      <c r="N16" s="32">
        <f t="shared" si="11"/>
        <v>605500</v>
      </c>
      <c r="O16" s="32">
        <f t="shared" si="11"/>
        <v>611555</v>
      </c>
      <c r="P16" s="32">
        <f t="shared" si="11"/>
        <v>597920</v>
      </c>
      <c r="Q16" s="32">
        <f t="shared" si="11"/>
        <v>603899.19999999995</v>
      </c>
      <c r="R16" s="32">
        <f t="shared" si="11"/>
        <v>609938.19200000004</v>
      </c>
      <c r="S16" s="32">
        <f t="shared" si="11"/>
        <v>616037.57392</v>
      </c>
      <c r="T16" s="32">
        <f t="shared" si="11"/>
        <v>622197.94965919992</v>
      </c>
      <c r="U16" s="32">
        <f t="shared" si="11"/>
        <v>628419.92915579199</v>
      </c>
      <c r="V16" s="32">
        <f t="shared" si="11"/>
        <v>634704.12844734988</v>
      </c>
      <c r="W16" s="32">
        <f t="shared" si="11"/>
        <v>761644.95413681993</v>
      </c>
      <c r="X16" s="32">
        <f t="shared" si="11"/>
        <v>769261.4036781881</v>
      </c>
      <c r="Y16" s="32">
        <f t="shared" si="11"/>
        <v>226500</v>
      </c>
      <c r="Z16" s="32">
        <f t="shared" si="11"/>
        <v>125000</v>
      </c>
    </row>
    <row r="18" spans="5:26" x14ac:dyDescent="0.2">
      <c r="E18" s="29" t="s">
        <v>69</v>
      </c>
      <c r="F18" s="23" t="s">
        <v>70</v>
      </c>
    </row>
    <row r="19" spans="5:26" x14ac:dyDescent="0.2">
      <c r="E19" s="22" t="s">
        <v>80</v>
      </c>
      <c r="F19" s="25">
        <f>1-F13/F2</f>
        <v>0.5</v>
      </c>
      <c r="G19" s="26">
        <f>+G2-G13</f>
        <v>42000</v>
      </c>
      <c r="H19" s="26">
        <f t="shared" ref="H19:Z19" si="12">+H2-H13</f>
        <v>42420</v>
      </c>
      <c r="I19" s="26">
        <f t="shared" si="12"/>
        <v>42844.2</v>
      </c>
      <c r="J19" s="26">
        <f t="shared" si="12"/>
        <v>43272.642</v>
      </c>
      <c r="K19" s="26">
        <f t="shared" si="12"/>
        <v>47599.906199999998</v>
      </c>
      <c r="L19" s="26">
        <f t="shared" si="12"/>
        <v>52359.896820000002</v>
      </c>
      <c r="M19" s="26">
        <f t="shared" si="12"/>
        <v>51000</v>
      </c>
      <c r="N19" s="26">
        <f t="shared" si="12"/>
        <v>51000</v>
      </c>
      <c r="O19" s="26">
        <f t="shared" si="12"/>
        <v>51510</v>
      </c>
      <c r="P19" s="26">
        <f t="shared" si="12"/>
        <v>51510</v>
      </c>
      <c r="Q19" s="26">
        <f t="shared" si="12"/>
        <v>52025.1</v>
      </c>
      <c r="R19" s="26">
        <f t="shared" si="12"/>
        <v>52545.351000000002</v>
      </c>
      <c r="S19" s="26">
        <f t="shared" si="12"/>
        <v>53070.804510000002</v>
      </c>
      <c r="T19" s="26">
        <f t="shared" si="12"/>
        <v>53601.512555100002</v>
      </c>
      <c r="U19" s="26">
        <f t="shared" si="12"/>
        <v>54137.527680651001</v>
      </c>
      <c r="V19" s="26">
        <f t="shared" si="12"/>
        <v>54678.902957457518</v>
      </c>
      <c r="W19" s="26">
        <f t="shared" si="12"/>
        <v>65614.683548949019</v>
      </c>
      <c r="X19" s="26">
        <f t="shared" si="12"/>
        <v>66270.830384438508</v>
      </c>
      <c r="Y19" s="26">
        <f t="shared" si="12"/>
        <v>26000</v>
      </c>
      <c r="Z19" s="26">
        <f t="shared" si="12"/>
        <v>12000</v>
      </c>
    </row>
    <row r="20" spans="5:26" x14ac:dyDescent="0.2">
      <c r="E20" s="22" t="s">
        <v>81</v>
      </c>
      <c r="F20" s="25">
        <f>1-F14/F3</f>
        <v>0.6</v>
      </c>
      <c r="G20" s="26">
        <f t="shared" ref="G20:Z20" si="13">+G3-G14</f>
        <v>279000</v>
      </c>
      <c r="H20" s="26">
        <f t="shared" si="13"/>
        <v>281790</v>
      </c>
      <c r="I20" s="26">
        <f t="shared" si="13"/>
        <v>284607.89999999997</v>
      </c>
      <c r="J20" s="26">
        <f t="shared" si="13"/>
        <v>287453.97899999993</v>
      </c>
      <c r="K20" s="26">
        <f t="shared" si="13"/>
        <v>316199.37690000003</v>
      </c>
      <c r="L20" s="26">
        <f t="shared" si="13"/>
        <v>347819.31459000008</v>
      </c>
      <c r="M20" s="26">
        <f t="shared" si="13"/>
        <v>324000</v>
      </c>
      <c r="N20" s="26">
        <f t="shared" si="13"/>
        <v>315000</v>
      </c>
      <c r="O20" s="26">
        <f t="shared" si="13"/>
        <v>318150</v>
      </c>
      <c r="P20" s="26">
        <f t="shared" si="13"/>
        <v>327240</v>
      </c>
      <c r="Q20" s="26">
        <f t="shared" si="13"/>
        <v>330512.40000000002</v>
      </c>
      <c r="R20" s="26">
        <f t="shared" si="13"/>
        <v>333817.52399999998</v>
      </c>
      <c r="S20" s="26">
        <f t="shared" si="13"/>
        <v>337155.69923999999</v>
      </c>
      <c r="T20" s="26">
        <f t="shared" si="13"/>
        <v>340527.25623239996</v>
      </c>
      <c r="U20" s="26">
        <f t="shared" si="13"/>
        <v>343932.52879472403</v>
      </c>
      <c r="V20" s="26">
        <f t="shared" si="13"/>
        <v>347371.85408267123</v>
      </c>
      <c r="W20" s="26">
        <f t="shared" si="13"/>
        <v>416846.22489920544</v>
      </c>
      <c r="X20" s="26">
        <f t="shared" si="13"/>
        <v>421014.68714819761</v>
      </c>
      <c r="Y20" s="26">
        <f t="shared" si="13"/>
        <v>135000</v>
      </c>
      <c r="Z20" s="26">
        <f t="shared" si="13"/>
        <v>72000</v>
      </c>
    </row>
    <row r="21" spans="5:26" x14ac:dyDescent="0.2">
      <c r="E21" s="22" t="s">
        <v>82</v>
      </c>
      <c r="F21" s="25">
        <f>1-F15/F4</f>
        <v>0.40909090909090906</v>
      </c>
      <c r="G21" s="26">
        <f t="shared" ref="G21:Z21" si="14">+G4-G15</f>
        <v>198000</v>
      </c>
      <c r="H21" s="26">
        <f t="shared" si="14"/>
        <v>199980</v>
      </c>
      <c r="I21" s="26">
        <f t="shared" si="14"/>
        <v>201979.8</v>
      </c>
      <c r="J21" s="26">
        <f t="shared" si="14"/>
        <v>203999.598</v>
      </c>
      <c r="K21" s="26">
        <f t="shared" si="14"/>
        <v>224399.55780000007</v>
      </c>
      <c r="L21" s="26">
        <f t="shared" si="14"/>
        <v>246839.51358000003</v>
      </c>
      <c r="M21" s="26">
        <f t="shared" si="14"/>
        <v>225000</v>
      </c>
      <c r="N21" s="26">
        <f t="shared" si="14"/>
        <v>238500</v>
      </c>
      <c r="O21" s="26">
        <f t="shared" si="14"/>
        <v>240885</v>
      </c>
      <c r="P21" s="26">
        <f t="shared" si="14"/>
        <v>227250</v>
      </c>
      <c r="Q21" s="26">
        <f t="shared" si="14"/>
        <v>229522.5</v>
      </c>
      <c r="R21" s="26">
        <f t="shared" si="14"/>
        <v>231817.72500000003</v>
      </c>
      <c r="S21" s="26">
        <f t="shared" si="14"/>
        <v>234135.90225000004</v>
      </c>
      <c r="T21" s="26">
        <f t="shared" si="14"/>
        <v>236477.26127249992</v>
      </c>
      <c r="U21" s="26">
        <f t="shared" si="14"/>
        <v>238842.03388522501</v>
      </c>
      <c r="V21" s="26">
        <f t="shared" si="14"/>
        <v>241230.45422407729</v>
      </c>
      <c r="W21" s="26">
        <f t="shared" si="14"/>
        <v>289476.54506889265</v>
      </c>
      <c r="X21" s="26">
        <f t="shared" si="14"/>
        <v>292371.3105195816</v>
      </c>
      <c r="Y21" s="26">
        <f t="shared" si="14"/>
        <v>76500</v>
      </c>
      <c r="Z21" s="26">
        <f t="shared" si="14"/>
        <v>45000</v>
      </c>
    </row>
    <row r="22" spans="5:26" s="28" customFormat="1" x14ac:dyDescent="0.2">
      <c r="E22" s="30" t="s">
        <v>83</v>
      </c>
      <c r="G22" s="32">
        <f>SUM(G19:G21)</f>
        <v>519000</v>
      </c>
      <c r="H22" s="32">
        <f t="shared" ref="H22:Z22" si="15">SUM(H19:H21)</f>
        <v>524190</v>
      </c>
      <c r="I22" s="32">
        <f t="shared" si="15"/>
        <v>529431.89999999991</v>
      </c>
      <c r="J22" s="32">
        <f t="shared" si="15"/>
        <v>534726.21899999992</v>
      </c>
      <c r="K22" s="32">
        <f t="shared" si="15"/>
        <v>588198.84090000007</v>
      </c>
      <c r="L22" s="32">
        <f t="shared" si="15"/>
        <v>647018.72499000013</v>
      </c>
      <c r="M22" s="32">
        <f t="shared" si="15"/>
        <v>600000</v>
      </c>
      <c r="N22" s="32">
        <f t="shared" si="15"/>
        <v>604500</v>
      </c>
      <c r="O22" s="32">
        <f t="shared" si="15"/>
        <v>610545</v>
      </c>
      <c r="P22" s="32">
        <f t="shared" si="15"/>
        <v>606000</v>
      </c>
      <c r="Q22" s="32">
        <f t="shared" si="15"/>
        <v>612060</v>
      </c>
      <c r="R22" s="32">
        <f t="shared" si="15"/>
        <v>618180.60000000009</v>
      </c>
      <c r="S22" s="32">
        <f t="shared" si="15"/>
        <v>624362.40599999996</v>
      </c>
      <c r="T22" s="32">
        <f t="shared" si="15"/>
        <v>630606.0300599999</v>
      </c>
      <c r="U22" s="32">
        <f t="shared" si="15"/>
        <v>636912.09036060004</v>
      </c>
      <c r="V22" s="32">
        <f t="shared" si="15"/>
        <v>643281.2112642061</v>
      </c>
      <c r="W22" s="32">
        <f t="shared" si="15"/>
        <v>771937.45351704711</v>
      </c>
      <c r="X22" s="32">
        <f t="shared" si="15"/>
        <v>779656.82805221772</v>
      </c>
      <c r="Y22" s="32">
        <f t="shared" si="15"/>
        <v>237500</v>
      </c>
      <c r="Z22" s="32">
        <f t="shared" si="15"/>
        <v>129000</v>
      </c>
    </row>
    <row r="23" spans="5:26" x14ac:dyDescent="0.2">
      <c r="E23" s="30" t="s">
        <v>84</v>
      </c>
      <c r="G23" s="25">
        <f>+G22/G5</f>
        <v>0.50242013552758957</v>
      </c>
      <c r="H23" s="25">
        <f t="shared" ref="H23:Z23" si="16">+H22/H5</f>
        <v>0.50242013552758957</v>
      </c>
      <c r="I23" s="25">
        <f t="shared" si="16"/>
        <v>0.50242013552758957</v>
      </c>
      <c r="J23" s="25">
        <f t="shared" si="16"/>
        <v>0.50242013552758946</v>
      </c>
      <c r="K23" s="25">
        <f t="shared" si="16"/>
        <v>0.50242013552758946</v>
      </c>
      <c r="L23" s="25">
        <f t="shared" si="16"/>
        <v>0.50242013552758957</v>
      </c>
      <c r="M23" s="25">
        <f t="shared" si="16"/>
        <v>0.50335570469798663</v>
      </c>
      <c r="N23" s="25">
        <f t="shared" si="16"/>
        <v>0.49958677685950414</v>
      </c>
      <c r="O23" s="25">
        <f t="shared" si="16"/>
        <v>0.49958677685950414</v>
      </c>
      <c r="P23" s="25">
        <f t="shared" si="16"/>
        <v>0.50335570469798663</v>
      </c>
      <c r="Q23" s="25">
        <f t="shared" si="16"/>
        <v>0.50335570469798663</v>
      </c>
      <c r="R23" s="25">
        <f t="shared" si="16"/>
        <v>0.50335570469798674</v>
      </c>
      <c r="S23" s="25">
        <f t="shared" si="16"/>
        <v>0.50335570469798663</v>
      </c>
      <c r="T23" s="25">
        <f t="shared" si="16"/>
        <v>0.50335570469798652</v>
      </c>
      <c r="U23" s="25">
        <f t="shared" si="16"/>
        <v>0.50335570469798652</v>
      </c>
      <c r="V23" s="25">
        <f t="shared" si="16"/>
        <v>0.50335570469798663</v>
      </c>
      <c r="W23" s="25">
        <f t="shared" si="16"/>
        <v>0.50335570469798652</v>
      </c>
      <c r="X23" s="25">
        <f t="shared" si="16"/>
        <v>0.50335570469798663</v>
      </c>
      <c r="Y23" s="25">
        <f t="shared" si="16"/>
        <v>0.5118534482758621</v>
      </c>
      <c r="Z23" s="25">
        <f t="shared" si="16"/>
        <v>0.50787401574803148</v>
      </c>
    </row>
    <row r="25" spans="5:26" x14ac:dyDescent="0.2">
      <c r="E25" s="28" t="s">
        <v>72</v>
      </c>
      <c r="F25" s="27">
        <v>0.02</v>
      </c>
      <c r="G25" s="24">
        <f>+$F$25*G5</f>
        <v>20660</v>
      </c>
      <c r="H25" s="24">
        <f t="shared" ref="H25:Z25" si="17">+$F$25*H5</f>
        <v>20866.600000000002</v>
      </c>
      <c r="I25" s="24">
        <f t="shared" si="17"/>
        <v>21075.265999999996</v>
      </c>
      <c r="J25" s="24">
        <f t="shared" si="17"/>
        <v>21286.018659999998</v>
      </c>
      <c r="K25" s="24">
        <f t="shared" si="17"/>
        <v>23414.620526000006</v>
      </c>
      <c r="L25" s="24">
        <f t="shared" si="17"/>
        <v>25756.082578600002</v>
      </c>
      <c r="M25" s="24">
        <f t="shared" si="17"/>
        <v>23840</v>
      </c>
      <c r="N25" s="24">
        <f t="shared" si="17"/>
        <v>24200</v>
      </c>
      <c r="O25" s="24">
        <f t="shared" si="17"/>
        <v>24442</v>
      </c>
      <c r="P25" s="24">
        <f t="shared" si="17"/>
        <v>24078.400000000001</v>
      </c>
      <c r="Q25" s="24">
        <f t="shared" si="17"/>
        <v>24319.184000000001</v>
      </c>
      <c r="R25" s="24">
        <f t="shared" si="17"/>
        <v>24562.375839999997</v>
      </c>
      <c r="S25" s="24">
        <f t="shared" si="17"/>
        <v>24807.999598399998</v>
      </c>
      <c r="T25" s="24">
        <f t="shared" si="17"/>
        <v>25056.079594383998</v>
      </c>
      <c r="U25" s="24">
        <f t="shared" si="17"/>
        <v>25306.640390327844</v>
      </c>
      <c r="V25" s="24">
        <f t="shared" si="17"/>
        <v>25559.706794231119</v>
      </c>
      <c r="W25" s="24">
        <f t="shared" si="17"/>
        <v>30671.648153077342</v>
      </c>
      <c r="X25" s="24">
        <f t="shared" si="17"/>
        <v>30978.364634608115</v>
      </c>
      <c r="Y25" s="24">
        <f t="shared" si="17"/>
        <v>9280</v>
      </c>
      <c r="Z25" s="24">
        <f t="shared" si="17"/>
        <v>5080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staff</vt:lpstr>
      <vt:lpstr>non-staff</vt:lpstr>
      <vt:lpstr>sales targets</vt:lpstr>
      <vt:lpstr>'non-staff'!MONTHS</vt:lpstr>
      <vt:lpstr>'sales targets'!MONTHS</vt:lpstr>
      <vt:lpstr>staff!MONTHS</vt:lpstr>
      <vt:lpstr>'non-staff'!ROWS</vt:lpstr>
      <vt:lpstr>'sales targets'!ROWS</vt:lpstr>
      <vt:lpstr>staff!ROWS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Rudich</dc:creator>
  <cp:keywords/>
  <dc:description/>
  <cp:lastModifiedBy>Jeff  Lucas</cp:lastModifiedBy>
  <cp:revision/>
  <dcterms:created xsi:type="dcterms:W3CDTF">2025-01-18T14:04:14Z</dcterms:created>
  <dcterms:modified xsi:type="dcterms:W3CDTF">2025-11-21T11:01:48Z</dcterms:modified>
  <cp:category/>
  <cp:contentStatus/>
</cp:coreProperties>
</file>